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9240"/>
  </bookViews>
  <sheets>
    <sheet name="RA 2020  (BARU)" sheetId="1" r:id="rId1"/>
    <sheet name="EDIT VITA" sheetId="4" r:id="rId2"/>
  </sheets>
  <definedNames>
    <definedName name="_xlnm.Print_Area" localSheetId="1">'EDIT VITA'!$A$1:$AE$54</definedName>
    <definedName name="_xlnm.Print_Titles" localSheetId="1">'EDIT VITA'!$4:$9</definedName>
    <definedName name="_xlnm.Print_Titles" localSheetId="0">'RA 2020  (BARU)'!$5:$8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9" i="1"/>
  <c r="S31" l="1"/>
  <c r="Q31"/>
  <c r="O31"/>
  <c r="M31"/>
  <c r="K32"/>
  <c r="K31" s="1"/>
  <c r="Q29" l="1"/>
  <c r="Q33" s="1"/>
  <c r="O29"/>
  <c r="O33" s="1"/>
  <c r="M29"/>
  <c r="M33" s="1"/>
  <c r="K29"/>
  <c r="S25"/>
  <c r="S33" s="1"/>
  <c r="Q25"/>
  <c r="O25"/>
  <c r="M25"/>
  <c r="S10"/>
  <c r="Q10"/>
  <c r="O10"/>
  <c r="M10"/>
  <c r="K27"/>
  <c r="K26"/>
  <c r="K19"/>
  <c r="K10" s="1"/>
  <c r="K21"/>
  <c r="K20" s="1"/>
  <c r="K24"/>
  <c r="K23"/>
  <c r="K22" s="1"/>
  <c r="S22"/>
  <c r="Q22"/>
  <c r="O22"/>
  <c r="M22"/>
  <c r="S20"/>
  <c r="Q20"/>
  <c r="O20"/>
  <c r="M20"/>
  <c r="K25" l="1"/>
  <c r="K33" s="1"/>
  <c r="P38" i="4"/>
  <c r="N38"/>
  <c r="M38"/>
  <c r="M36" s="1"/>
  <c r="L36" s="1"/>
  <c r="L38"/>
  <c r="J38"/>
  <c r="P37"/>
  <c r="N37"/>
  <c r="L37"/>
  <c r="J37"/>
  <c r="Q36"/>
  <c r="P36"/>
  <c r="O36"/>
  <c r="N36" s="1"/>
  <c r="K36"/>
  <c r="J36" s="1"/>
  <c r="G36"/>
  <c r="P35"/>
  <c r="N35"/>
  <c r="L35"/>
  <c r="J35"/>
  <c r="P34"/>
  <c r="N34"/>
  <c r="L34"/>
  <c r="J34"/>
  <c r="P33"/>
  <c r="N33"/>
  <c r="L33"/>
  <c r="J33"/>
  <c r="P32"/>
  <c r="N32"/>
  <c r="L32"/>
  <c r="J32"/>
  <c r="P31"/>
  <c r="N31"/>
  <c r="L31"/>
  <c r="J31"/>
  <c r="Q30"/>
  <c r="P30"/>
  <c r="O30"/>
  <c r="N30" s="1"/>
  <c r="M30"/>
  <c r="L30"/>
  <c r="K30"/>
  <c r="J30" s="1"/>
  <c r="G30"/>
  <c r="P24"/>
  <c r="N24"/>
  <c r="L24"/>
  <c r="J24"/>
  <c r="Q23"/>
  <c r="P23" s="1"/>
  <c r="O23"/>
  <c r="M23"/>
  <c r="L23" s="1"/>
  <c r="K23"/>
  <c r="G23"/>
  <c r="N23" s="1"/>
  <c r="N18"/>
  <c r="P17"/>
  <c r="N17"/>
  <c r="L17"/>
  <c r="J17"/>
  <c r="Q16"/>
  <c r="P16"/>
  <c r="O16"/>
  <c r="N16" s="1"/>
  <c r="M16"/>
  <c r="L16"/>
  <c r="K16"/>
  <c r="J16" s="1"/>
  <c r="G16"/>
  <c r="P15"/>
  <c r="N15"/>
  <c r="L15"/>
  <c r="J15"/>
  <c r="P14"/>
  <c r="N14"/>
  <c r="N13" s="1"/>
  <c r="L14"/>
  <c r="J14"/>
  <c r="Q13"/>
  <c r="Q39" s="1"/>
  <c r="P13"/>
  <c r="O13"/>
  <c r="M13"/>
  <c r="M39" s="1"/>
  <c r="L13"/>
  <c r="K13"/>
  <c r="K39" s="1"/>
  <c r="J13"/>
  <c r="G13"/>
  <c r="G39" s="1"/>
  <c r="G10"/>
  <c r="AF9"/>
  <c r="AF8"/>
  <c r="AF7"/>
  <c r="AF6"/>
  <c r="AF5"/>
  <c r="AF4"/>
  <c r="AF3"/>
  <c r="AF2"/>
  <c r="AF1"/>
  <c r="O39" l="1"/>
  <c r="AF38" s="1"/>
  <c r="J23"/>
</calcChain>
</file>

<file path=xl/sharedStrings.xml><?xml version="1.0" encoding="utf-8"?>
<sst xmlns="http://schemas.openxmlformats.org/spreadsheetml/2006/main" count="309" uniqueCount="168">
  <si>
    <t>RENCANA AKSI PENCAPAIAN  KINERJA TAHUN 2020</t>
  </si>
  <si>
    <t>TARGET</t>
  </si>
  <si>
    <t>TARGET TAHUNAN</t>
  </si>
  <si>
    <t>TARGET PERTRIWULAN</t>
  </si>
  <si>
    <t>NO.</t>
  </si>
  <si>
    <t>SASARAN</t>
  </si>
  <si>
    <t>PROGRAM/KEGIATAN</t>
  </si>
  <si>
    <t>TRIWULAN I</t>
  </si>
  <si>
    <t>TRIWULAN II</t>
  </si>
  <si>
    <t>TRIWULAN III</t>
  </si>
  <si>
    <t>TRIWULAN IV</t>
  </si>
  <si>
    <t>TW I</t>
  </si>
  <si>
    <t>TW II</t>
  </si>
  <si>
    <t>TW III</t>
  </si>
  <si>
    <t>TW IV</t>
  </si>
  <si>
    <t>KINERJA</t>
  </si>
  <si>
    <t>ANGGARAN</t>
  </si>
  <si>
    <t>KINERJA</t>
  </si>
  <si>
    <t>ANGGARAN</t>
  </si>
  <si>
    <t>KINERJA</t>
  </si>
  <si>
    <t>ANGGARAN</t>
  </si>
  <si>
    <t>KINERJA</t>
  </si>
  <si>
    <t>ANGGARAN</t>
  </si>
  <si>
    <t>KINERJA</t>
  </si>
  <si>
    <t>ANGGARAN</t>
  </si>
  <si>
    <t>INDIKATOR SASARAN</t>
  </si>
  <si>
    <t>RENCANA AKSI PENCAPAIAN  KINERJA 2019</t>
  </si>
  <si>
    <t>INSPEKTORAT DAERAH</t>
  </si>
  <si>
    <t xml:space="preserve">                                                                                                                                                                                                                             </t>
  </si>
  <si>
    <t>PERJANJIAN KINERJA TAHUN 2019</t>
  </si>
  <si>
    <t>RENCANA AKSI PENCAPAIAN KINERJA TAHUN 2019</t>
  </si>
  <si>
    <t>No.</t>
  </si>
  <si>
    <t xml:space="preserve">SASARAN </t>
  </si>
  <si>
    <t>INDIKATOR KINERJA/ PROGRAM/ KEGIATAN</t>
  </si>
  <si>
    <t>INDIKATOR PROGRAM DAN KEGIATAN</t>
  </si>
  <si>
    <t xml:space="preserve">ANGGARAN PROGRAM </t>
  </si>
  <si>
    <t>Target Kinerja Tahunan</t>
  </si>
  <si>
    <t>Target Kinerja Triwulanan</t>
  </si>
  <si>
    <t>PENANGGUNG JAWAB</t>
  </si>
  <si>
    <t>JADWAL KEGIATAN</t>
  </si>
  <si>
    <t>KET</t>
  </si>
  <si>
    <t>Triwulan 1</t>
  </si>
  <si>
    <t>Triwulan 2</t>
  </si>
  <si>
    <t>Triwulan 3</t>
  </si>
  <si>
    <t>Triwulan 4</t>
  </si>
  <si>
    <t xml:space="preserve">Kinerja </t>
  </si>
  <si>
    <t>Satuan</t>
  </si>
  <si>
    <t>Anggaran</t>
  </si>
  <si>
    <t>Terwujudnya Aparatur Inspektorat yang Profesional dan Berkinerja Tinggi</t>
  </si>
  <si>
    <t>Nilai Sakip</t>
  </si>
  <si>
    <t>Persentase Temuan Material</t>
  </si>
  <si>
    <t>Indeks Kepuasan Masyarakat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</si>
  <si>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Pelayanan Administrasi Pekantoran</t>
    </r>
  </si>
  <si>
    <t>Persentasi Pelayanan Administrasi Perkantoran</t>
  </si>
  <si>
    <t>%</t>
  </si>
  <si>
    <t>Sekretariat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</si>
  <si>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             1. Pelayanan Penyediaan Administrasi Perkantoran</t>
    </r>
  </si>
  <si>
    <t>Jumlah  Penyediaan Pelayanan Administrasi Perkantoran pada Kantor Inspektorat</t>
  </si>
  <si>
    <t>Dok</t>
  </si>
  <si>
    <t>Kasubbag Keuangan</t>
  </si>
  <si>
    <t>√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</si>
  <si>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            2. Rapat-Rapat Koordinasi dan Konsultasi Dalam Daerah dan ke Luar Daerah</t>
    </r>
  </si>
  <si>
    <t xml:space="preserve"> Jumlah Rapat-Rapat Koordinasi dan Konsultasi Dalam dan Luar Daerah yang diikuti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</si>
  <si>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           Peningkatan Sarana dan Prasarana Aparatur</t>
    </r>
  </si>
  <si>
    <t>Persentasi Pengadaan dan Pemeliharaan Sarana dan Prasarana Aparatur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</si>
  <si>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1. Pemeliharaan Rutin/Berkala Kendaraan Dinas/Operasional</t>
    </r>
  </si>
  <si>
    <t xml:space="preserve">Kenderaan Dinas terpelihara </t>
  </si>
  <si>
    <t>Unit/                                                                                                                                                                                                                                                                                                                                                                   Jenis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</si>
  <si>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2. Pengadaan dan Pemeliharaan Perlengkapan/Peralatan Gedung Kantor</t>
    </r>
  </si>
  <si>
    <t xml:space="preserve">Perlengkapan/peralatan Gedung Kantor yang diadakan </t>
  </si>
  <si>
    <t>Unit</t>
  </si>
  <si>
    <t>Perlengkapan/peralatan Gedung Kantor yang dipelihara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</si>
  <si>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 xml:space="preserve">:                               3. Pemeliharaan Gedung/Bangunan Kantor </t>
    </r>
  </si>
  <si>
    <t xml:space="preserve">Jumlah Gedung/Bangunan Kantor yang terpelihara 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</si>
  <si>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Bimbingan Teknis Implementasi Peraturan Perundang-undangan</t>
    </r>
  </si>
  <si>
    <t xml:space="preserve">                                                                    Jumlah ASN yang Mengikuti Bimtek Implementasi Peraturan Perundang-undangan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</si>
  <si>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Orang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</si>
  <si>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           Peningkatan Pengembangan Sistem Pelaporan Capaian Kinerja dan Keuangan</t>
    </r>
  </si>
  <si>
    <t xml:space="preserve">Persentasi Dokumen  Laporan Kinerja 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</si>
  <si>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           Peningkatan Kapasitas Sumber Daya Aparatur</t>
    </r>
  </si>
  <si>
    <t>Persentasi Capaian ASN yang ditingkatkan kapasitasnya.</t>
  </si>
  <si>
    <t>Jumlah Aparat Inspektorat yang mengikuti Bimtek Implementasi Peraturan Perundang-undangan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</si>
  <si>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Peningkatan Pengembangan Sistem Pelaporan Capaian Kinerja dan Keuangan </t>
    </r>
  </si>
  <si>
    <t>Persentasi Dokumen Laporan Kinerja dan Keuangan.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</si>
  <si>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 xml:space="preserve">:                        Penyusunan Laporan Capaian Kinerja dan Ikhtisar Realisasi Keuangan SKPD </t>
    </r>
  </si>
  <si>
    <t>Jumlah Dokumen Laporan Kinerja yang tersusun tepat waktu</t>
  </si>
  <si>
    <t>Jumlah Dokumen Laporan Realisasi Keuangan yang tersusun tepat waktu.</t>
  </si>
  <si>
    <t>Meningkatnya Penyelesaian Tindak Lanjut Hasil Pemeriksaan Aparat Pengawsan Internal</t>
  </si>
  <si>
    <t>Presentase Tindak lanjut Rekomendasi Hasil Pemeriksaan APIP</t>
  </si>
  <si>
    <t>Presentase Tindak lanjut Rekomendasi Hasil Pemeriksaan BPK RI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</si>
  <si>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           Peningkatan Sistem Pengawasan Internal dan Pengendalian Pelaksanaan Kebijakan KDH</t>
    </r>
  </si>
  <si>
    <t>Persentasi Temuan Kerugian Hasil Pemeriksaan APIP dan  Persentasi Penyelesaian Kasus-Kasus Aduan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</si>
  <si>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 1. Pelaksanaan Pengawasan Internal Secara Berkala</t>
    </r>
  </si>
  <si>
    <t xml:space="preserve">Jumlah Laporan Hasil Pemeriksaan yang diterbitkan sesuai Jumlah Obyek Pemeriksaan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</si>
  <si>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LHP/Reviu/Monev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</si>
  <si>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2. Penanganan Kasus Pengaduan dilingkungan Pemerintah Daerah</t>
    </r>
  </si>
  <si>
    <t xml:space="preserve">Jumlah Laporan  Hasil Pemeriksaan Atas Tujuan Tertentu dan Kasus Pengaduan yg ditangani (Khusus Kasus)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</si>
  <si>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LHP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</si>
  <si>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3. Koordinasi Pengawasan yang Lebih Komprehensif</t>
    </r>
  </si>
  <si>
    <t xml:space="preserve">Jumlah Dokumen Koordinasi Pengawasan Dalam/Luar Daerah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</si>
  <si>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4. Evaluasi Berkala Temuan Hasil Pengawasan</t>
    </r>
  </si>
  <si>
    <t xml:space="preserve">Jumlah Rekomendasi Temuan yang ditindaklanjuti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</si>
  <si>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Rekom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</si>
  <si>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5. Peningkatan Maturitas SPIP</t>
    </r>
  </si>
  <si>
    <t xml:space="preserve">Jumlah OPD yang menerapkan Sistem Pengendalian Internal Pemerintah (SPIP).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</si>
  <si>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OPD</t>
  </si>
  <si>
    <t>Meningkatnya Kompetensi  Sumber Daya Manusia ( SDM ) Tenaga Pemerikasa dan Aparatur Pengawasan.</t>
  </si>
  <si>
    <r>
      <rPr>
        <b/>
        <u/>
        <sz val="10"/>
        <color indexed="8"/>
        <rFont val="Arial Narrow"/>
        <family val="2"/>
      </rPr>
      <t>Program</t>
    </r>
    <r>
      <rPr>
        <b/>
        <sz val="10"/>
        <color indexed="8"/>
        <rFont val="Arial Narrow"/>
        <family val="2"/>
      </rPr>
      <t xml:space="preserve"> :                                  Peningkatan Profesionalisme Tenaga Pemeriksa  dan Aparatur Pengawasan</t>
    </r>
  </si>
  <si>
    <t>Persentasi  Tenaga pemeriksa dan Aparatur Pengawasan yang ditingaktkan Kompetensinya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</si>
  <si>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1. Pelatihan Pengembangan Tenaga Pemeriksa dan Aparatur Pengawasan</t>
    </r>
  </si>
  <si>
    <t xml:space="preserve">Jumlah Aparat Pengawas/Tenaga Pemeriksa yang Mengikuti Diklat  Jabatan Fungsional Auditor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</si>
  <si>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u/>
        <sz val="10"/>
        <color indexed="8"/>
        <rFont val="Arial Narrow"/>
        <family val="2"/>
      </rPr>
      <t>Kegiatan</t>
    </r>
    <r>
      <rPr>
        <b/>
        <sz val="10"/>
        <color indexed="8"/>
        <rFont val="Arial Narrow"/>
        <family val="2"/>
      </rPr>
      <t>:                                2. Pelatihan Teknis Pengawasan dan Penilaian Akuntabilitas Kinerja</t>
    </r>
  </si>
  <si>
    <t xml:space="preserve">Jumlah Laporan Evaluasi Penilaian Kinerja SKPD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</si>
  <si>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INSPEKTORAT DAERAH </t>
  </si>
  <si>
    <t>INDIKATOR PROGRAM/KEGIATAN</t>
  </si>
  <si>
    <r>
      <rPr>
        <b/>
        <u/>
        <sz val="8"/>
        <rFont val="Calibri"/>
        <family val="2"/>
        <scheme val="minor"/>
      </rPr>
      <t xml:space="preserve">Program </t>
    </r>
    <r>
      <rPr>
        <b/>
        <sz val="8"/>
        <rFont val="Calibri"/>
        <family val="2"/>
        <scheme val="minor"/>
      </rPr>
      <t xml:space="preserve">:                       Peningkatan Pengembangan Sistem Pelaporan Capaian Kinerja dan Keuangan </t>
    </r>
  </si>
  <si>
    <r>
      <rPr>
        <b/>
        <u/>
        <sz val="8"/>
        <rFont val="Calibri"/>
        <family val="2"/>
        <scheme val="minor"/>
      </rPr>
      <t>Program</t>
    </r>
    <r>
      <rPr>
        <b/>
        <sz val="8"/>
        <rFont val="Calibri"/>
        <family val="2"/>
        <scheme val="minor"/>
      </rPr>
      <t xml:space="preserve"> :                                  Peningkatan Kapasitas Sumber Daya Aparatur</t>
    </r>
  </si>
  <si>
    <r>
      <rPr>
        <b/>
        <u/>
        <sz val="8"/>
        <rFont val="Calibri"/>
        <family val="2"/>
      </rPr>
      <t>Program</t>
    </r>
    <r>
      <rPr>
        <b/>
        <sz val="8"/>
        <rFont val="Calibri"/>
        <family val="2"/>
      </rPr>
      <t xml:space="preserve"> : Pelayanan Administrasi Pekantoran</t>
    </r>
  </si>
  <si>
    <t>Menurunnya Temuan Kerugian Material</t>
  </si>
  <si>
    <t>Persentasi Penurunan Temuan Kerugian Material.</t>
  </si>
  <si>
    <r>
      <rPr>
        <b/>
        <u/>
        <sz val="8"/>
        <rFont val="Calibri"/>
        <family val="2"/>
        <scheme val="minor"/>
      </rPr>
      <t>Program</t>
    </r>
    <r>
      <rPr>
        <b/>
        <sz val="8"/>
        <rFont val="Calibri"/>
        <family val="2"/>
        <scheme val="minor"/>
      </rPr>
      <t xml:space="preserve"> :        Peningkatan Sisitem pengawasan internal dan pengendalian pelaksanaan kebijakan KDH</t>
    </r>
  </si>
  <si>
    <t>Meningkatnya Kualitas Implementasi SAKIP OPD</t>
  </si>
  <si>
    <t>Persentasi OPD dengan Nilai SAKIP A</t>
  </si>
  <si>
    <t>Program :        Peningkatan maturitas sistem pengendalian internal pemerintah (SPIP)</t>
  </si>
  <si>
    <t>Terwujudnya Aparatur Inspektorat yang Berkinerja Tinggi</t>
  </si>
  <si>
    <t>Persentasi Tindak Lanjut Rekomendasi Hasil Pemeriksaan APIP.</t>
  </si>
  <si>
    <t>Persentasi Tindak Lanjut Rekomendasi Hasil Pemeriksaan BPK-RI</t>
  </si>
  <si>
    <t>Level Kapabilitas APIP</t>
  </si>
  <si>
    <t>Jumlah LHP Reguler/Audit Kinerja Sesuai Jumlah Objek Pemeriksaan</t>
  </si>
  <si>
    <t xml:space="preserve">Jumlah Dokumen PKPT dan DHP, LHKPN/LHKSN, Saber Pungli yang tersusun </t>
  </si>
  <si>
    <t>Jumlah Rekomendasi Temuan yang ditindak lanjut</t>
  </si>
  <si>
    <t xml:space="preserve">Jumlah Tenaga Pemeriksa dan Aparatur Pengawasan yang mengikuti Diklat Penjenjangan JFA dan Substantif </t>
  </si>
  <si>
    <t>Jumlah Laporan Pemeriksaan Kasus termasuk Kasus Aduan yang tersusun</t>
  </si>
  <si>
    <t>Persentase OPD Yang Mengimplementasikan SPIP</t>
  </si>
  <si>
    <t xml:space="preserve">Jumlah OPD Yang dimonev Pelaksanaan SPIPnya </t>
  </si>
  <si>
    <t xml:space="preserve">Persentasi Pelayanan Administrasi Perkantoran yang Berkualitas </t>
  </si>
  <si>
    <t>Jumlah Dokumen Administrasi Perkantoran yang disusun</t>
  </si>
  <si>
    <t xml:space="preserve">Jumlah Dokumen Hasil Rapat Koordinasi dan Konsultasi Dalam Daerah dan Keluar Daerah yang dilaksanakan </t>
  </si>
  <si>
    <t xml:space="preserve">Persentase Pemanfaatan Sarana dan Prasarana Aparatur Sesuai dengan Peruntukannya </t>
  </si>
  <si>
    <t xml:space="preserve">Jumlah Kenderaan Dinas Yang Dalam Keadaan Baik </t>
  </si>
  <si>
    <t xml:space="preserve">Jumlah Perlengkapan/Peralatan Gedung Kantor yang diadakan </t>
  </si>
  <si>
    <t xml:space="preserve">Jumlah Perlengkapan/Peralatan Gedung Kantor yang dipelihara </t>
  </si>
  <si>
    <t xml:space="preserve">Persentase Aparat Sipil Negara yang ditingkatkan Kapasitasnya </t>
  </si>
  <si>
    <t xml:space="preserve">Persentase Dokumen Perencanaan dan Keuangan yang disusun Tepat waktu </t>
  </si>
  <si>
    <t xml:space="preserve">Jumlah Dokumen Perencanaan dan Keuangan yang disusun tepat waktu </t>
  </si>
  <si>
    <t>Level 3</t>
  </si>
  <si>
    <t>176 LHR/LHE</t>
  </si>
  <si>
    <t>5 Dokumen</t>
  </si>
  <si>
    <t>950 Rekom</t>
  </si>
  <si>
    <t>9 Orang</t>
  </si>
  <si>
    <t>48 OPD</t>
  </si>
  <si>
    <t>20 LHP</t>
  </si>
  <si>
    <t>18 OPD</t>
  </si>
  <si>
    <r>
      <rPr>
        <b/>
        <u/>
        <sz val="8"/>
        <rFont val="Calibri"/>
        <family val="2"/>
        <scheme val="minor"/>
      </rPr>
      <t>Program</t>
    </r>
    <r>
      <rPr>
        <b/>
        <sz val="8"/>
        <rFont val="Calibri"/>
        <family val="2"/>
        <scheme val="minor"/>
      </rPr>
      <t xml:space="preserve"> : Peningkatan Sarana dan Prasarana Aparatur</t>
    </r>
  </si>
  <si>
    <r>
      <rPr>
        <u/>
        <sz val="8"/>
        <rFont val="Calibri"/>
        <family val="2"/>
        <scheme val="minor"/>
      </rPr>
      <t>Kegiatan</t>
    </r>
    <r>
      <rPr>
        <sz val="8"/>
        <rFont val="Calibri"/>
        <family val="2"/>
        <scheme val="minor"/>
      </rPr>
      <t xml:space="preserve">:                        Penyusunan Laporan Capaian Kinerja dan Ikhtisar Realisasi Kinerja SKPD </t>
    </r>
  </si>
  <si>
    <t>Suwawa,      Maret 2020</t>
  </si>
  <si>
    <t>INSPEKTUR</t>
  </si>
  <si>
    <t>FREDY H.F.ACHMAD, SH,MH,M.Si</t>
  </si>
  <si>
    <t>NIP. 19690227 199903 1 003</t>
  </si>
  <si>
    <r>
      <rPr>
        <u/>
        <sz val="8"/>
        <rFont val="Calibri"/>
        <family val="2"/>
        <scheme val="minor"/>
      </rPr>
      <t>Kegiatan:</t>
    </r>
    <r>
      <rPr>
        <sz val="8"/>
        <rFont val="Calibri"/>
        <family val="2"/>
        <scheme val="minor"/>
      </rPr>
      <t xml:space="preserve">                                 Bimbingan Teknis Implementasi Peraturan Perundang-undangan</t>
    </r>
  </si>
  <si>
    <r>
      <rPr>
        <u/>
        <sz val="8"/>
        <rFont val="Calibri"/>
        <family val="2"/>
        <scheme val="minor"/>
      </rPr>
      <t>Kegiatan</t>
    </r>
    <r>
      <rPr>
        <sz val="8"/>
        <rFont val="Calibri"/>
        <family val="2"/>
        <scheme val="minor"/>
      </rPr>
      <t xml:space="preserve"> :                            2. Pengadaan dan Pemeliharaan Perlengkapan/Peralatan Gedung Kantor</t>
    </r>
  </si>
  <si>
    <r>
      <rPr>
        <u/>
        <sz val="8"/>
        <rFont val="Calibri"/>
        <family val="2"/>
        <scheme val="minor"/>
      </rPr>
      <t>Kegiatan</t>
    </r>
    <r>
      <rPr>
        <sz val="8"/>
        <rFont val="Calibri"/>
        <family val="2"/>
        <scheme val="minor"/>
      </rPr>
      <t xml:space="preserve"> :                                1. Pemeliharaan Rutin/Berkala Kendaraan Dinas/Operasional Kantor</t>
    </r>
  </si>
  <si>
    <r>
      <rPr>
        <u/>
        <sz val="8"/>
        <rFont val="Calibri"/>
        <family val="2"/>
      </rPr>
      <t>Kegiatan</t>
    </r>
    <r>
      <rPr>
        <sz val="8"/>
        <rFont val="Calibri"/>
        <family val="2"/>
      </rPr>
      <t xml:space="preserve"> :                                              1. Pelayanan Penyediaan Administrasi Perkantoran</t>
    </r>
  </si>
  <si>
    <r>
      <rPr>
        <u/>
        <sz val="8"/>
        <rFont val="Calibri"/>
        <family val="2"/>
      </rPr>
      <t>Kegiatan</t>
    </r>
    <r>
      <rPr>
        <sz val="8"/>
        <rFont val="Calibri"/>
        <family val="2"/>
      </rPr>
      <t xml:space="preserve"> :                             2. Rapat-Rapat Koordinasi dan Konsultasi Dalam dan ke Luar Daerah</t>
    </r>
  </si>
  <si>
    <r>
      <rPr>
        <u/>
        <sz val="8"/>
        <rFont val="Calibri"/>
        <family val="2"/>
        <scheme val="minor"/>
      </rPr>
      <t xml:space="preserve">Kegiatan </t>
    </r>
    <r>
      <rPr>
        <sz val="8"/>
        <rFont val="Calibri"/>
        <family val="2"/>
        <scheme val="minor"/>
      </rPr>
      <t xml:space="preserve">:                           1. Monitoring dan Evaluasi Pelaksanaan SPIP pada setiap OPD.                        </t>
    </r>
  </si>
  <si>
    <r>
      <rPr>
        <u/>
        <sz val="8"/>
        <rFont val="Calibri"/>
        <family val="2"/>
        <scheme val="minor"/>
      </rPr>
      <t>Kegiatan</t>
    </r>
    <r>
      <rPr>
        <sz val="8"/>
        <rFont val="Calibri"/>
        <family val="2"/>
        <scheme val="minor"/>
      </rPr>
      <t xml:space="preserve"> :                              2. Penanganan Kasus Pengaduan dilingkungan Pemerintah Daerah </t>
    </r>
  </si>
  <si>
    <r>
      <rPr>
        <u/>
        <sz val="8"/>
        <rFont val="Calibri"/>
        <family val="2"/>
        <scheme val="minor"/>
      </rPr>
      <t>Kegiatan</t>
    </r>
    <r>
      <rPr>
        <sz val="8"/>
        <rFont val="Calibri"/>
        <family val="2"/>
        <scheme val="minor"/>
      </rPr>
      <t xml:space="preserve"> :                              1. Pelaksanaan Pengawasan Internal Secara Berkala  </t>
    </r>
  </si>
  <si>
    <t xml:space="preserve">Jumlah OPD yang dievaluasi Kinerjanya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</si>
</sst>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 Bold"/>
      <family val="2"/>
    </font>
    <font>
      <sz val="8"/>
      <name val="Calibri Bold"/>
      <family val="2"/>
    </font>
    <font>
      <sz val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u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Black"/>
      <family val="2"/>
    </font>
    <font>
      <b/>
      <sz val="13"/>
      <color theme="1"/>
      <name val="Arial Narrow"/>
      <family val="2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b/>
      <u/>
      <sz val="13"/>
      <color theme="1"/>
      <name val="Arial Narrow"/>
      <family val="2"/>
    </font>
    <font>
      <sz val="9"/>
      <name val="Calibri BOLD"/>
    </font>
    <font>
      <sz val="8"/>
      <name val="Calibri BOLD"/>
    </font>
    <font>
      <b/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u/>
      <sz val="8"/>
      <name val="Calibri"/>
      <family val="2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9"/>
      <name val="Arial"/>
      <family val="2"/>
    </font>
    <font>
      <b/>
      <u val="singleAccounting"/>
      <sz val="9"/>
      <name val="Arial"/>
      <family val="2"/>
    </font>
    <font>
      <u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3">
    <xf numFmtId="0" fontId="0" fillId="0" borderId="0" xfId="0"/>
    <xf numFmtId="0" fontId="3" fillId="0" borderId="0" xfId="0" applyNumberFormat="1" applyFont="1"/>
    <xf numFmtId="0" fontId="4" fillId="0" borderId="0" xfId="0" applyNumberFormat="1" applyFont="1"/>
    <xf numFmtId="0" fontId="0" fillId="0" borderId="1" xfId="0" applyBorder="1" applyAlignment="1">
      <alignment horizontal="center"/>
    </xf>
    <xf numFmtId="164" fontId="6" fillId="2" borderId="0" xfId="1" applyNumberFormat="1" applyFont="1" applyFill="1" applyAlignment="1">
      <alignment vertical="top"/>
    </xf>
    <xf numFmtId="0" fontId="6" fillId="2" borderId="0" xfId="1" applyFont="1" applyFill="1" applyAlignment="1">
      <alignment vertical="center"/>
    </xf>
    <xf numFmtId="0" fontId="6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center" vertical="center"/>
    </xf>
    <xf numFmtId="41" fontId="6" fillId="2" borderId="0" xfId="2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4" borderId="0" xfId="1" applyFont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41" fontId="5" fillId="3" borderId="1" xfId="2" applyFont="1" applyFill="1" applyBorder="1" applyAlignment="1">
      <alignment horizontal="center" vertical="top" wrapText="1"/>
    </xf>
    <xf numFmtId="41" fontId="5" fillId="3" borderId="1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2" xfId="1" quotePrefix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41" fontId="5" fillId="2" borderId="15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0" borderId="1" xfId="1" quotePrefix="1" applyFont="1" applyBorder="1" applyAlignment="1">
      <alignment vertical="top" wrapText="1"/>
    </xf>
    <xf numFmtId="41" fontId="5" fillId="2" borderId="1" xfId="2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vertical="top" wrapText="1"/>
    </xf>
    <xf numFmtId="0" fontId="5" fillId="5" borderId="16" xfId="1" applyFont="1" applyFill="1" applyBorder="1" applyAlignment="1">
      <alignment horizontal="left" vertical="top" wrapText="1"/>
    </xf>
    <xf numFmtId="164" fontId="5" fillId="5" borderId="17" xfId="1" applyNumberFormat="1" applyFont="1" applyFill="1" applyBorder="1" applyAlignment="1">
      <alignment horizontal="center" vertical="top"/>
    </xf>
    <xf numFmtId="1" fontId="5" fillId="5" borderId="18" xfId="3" applyNumberFormat="1" applyFont="1" applyFill="1" applyBorder="1" applyAlignment="1">
      <alignment horizontal="center" vertical="top" wrapText="1"/>
    </xf>
    <xf numFmtId="0" fontId="5" fillId="5" borderId="19" xfId="1" applyFont="1" applyFill="1" applyBorder="1" applyAlignment="1">
      <alignment horizontal="center" vertical="top" wrapText="1"/>
    </xf>
    <xf numFmtId="164" fontId="5" fillId="5" borderId="20" xfId="1" applyNumberFormat="1" applyFont="1" applyFill="1" applyBorder="1" applyAlignment="1">
      <alignment horizontal="center" vertical="top"/>
    </xf>
    <xf numFmtId="0" fontId="5" fillId="5" borderId="1" xfId="1" applyFont="1" applyFill="1" applyBorder="1" applyAlignment="1">
      <alignment horizontal="center" vertical="top"/>
    </xf>
    <xf numFmtId="0" fontId="5" fillId="5" borderId="1" xfId="1" applyFont="1" applyFill="1" applyBorder="1" applyAlignment="1">
      <alignment vertical="top"/>
    </xf>
    <xf numFmtId="0" fontId="6" fillId="5" borderId="1" xfId="1" applyFont="1" applyFill="1" applyBorder="1" applyAlignment="1">
      <alignment vertical="top"/>
    </xf>
    <xf numFmtId="0" fontId="7" fillId="2" borderId="1" xfId="1" quotePrefix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/>
    </xf>
    <xf numFmtId="0" fontId="5" fillId="2" borderId="21" xfId="1" applyFont="1" applyFill="1" applyBorder="1" applyAlignment="1">
      <alignment vertical="top" wrapText="1"/>
    </xf>
    <xf numFmtId="0" fontId="5" fillId="2" borderId="21" xfId="1" applyFont="1" applyFill="1" applyBorder="1" applyAlignment="1">
      <alignment horizontal="left" vertical="top" wrapText="1"/>
    </xf>
    <xf numFmtId="164" fontId="5" fillId="2" borderId="22" xfId="4" applyNumberFormat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horizontal="center" vertical="top" wrapText="1"/>
    </xf>
    <xf numFmtId="164" fontId="5" fillId="2" borderId="1" xfId="4" applyNumberFormat="1" applyFont="1" applyFill="1" applyBorder="1" applyAlignment="1">
      <alignment horizontal="right" vertical="top" wrapText="1"/>
    </xf>
    <xf numFmtId="9" fontId="6" fillId="2" borderId="1" xfId="3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vertical="top"/>
    </xf>
    <xf numFmtId="0" fontId="10" fillId="2" borderId="0" xfId="1" applyFont="1" applyFill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6" fillId="0" borderId="1" xfId="1" quotePrefix="1" applyFont="1" applyBorder="1" applyAlignment="1">
      <alignment horizontal="center" vertical="top" wrapText="1"/>
    </xf>
    <xf numFmtId="0" fontId="5" fillId="0" borderId="21" xfId="1" applyFont="1" applyBorder="1" applyAlignment="1">
      <alignment vertical="top" wrapText="1"/>
    </xf>
    <xf numFmtId="0" fontId="5" fillId="0" borderId="21" xfId="1" applyFont="1" applyBorder="1" applyAlignment="1">
      <alignment horizontal="left" vertical="top" wrapText="1"/>
    </xf>
    <xf numFmtId="164" fontId="5" fillId="0" borderId="25" xfId="1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right" vertical="top" wrapText="1"/>
    </xf>
    <xf numFmtId="164" fontId="5" fillId="0" borderId="1" xfId="1" applyNumberFormat="1" applyFont="1" applyBorder="1" applyAlignment="1">
      <alignment horizontal="right" vertical="top" wrapText="1"/>
    </xf>
    <xf numFmtId="9" fontId="5" fillId="0" borderId="1" xfId="3" applyFont="1" applyFill="1" applyBorder="1" applyAlignment="1">
      <alignment vertical="top"/>
    </xf>
    <xf numFmtId="0" fontId="5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vertical="top"/>
    </xf>
    <xf numFmtId="0" fontId="6" fillId="2" borderId="0" xfId="1" applyFont="1" applyFill="1" applyAlignment="1">
      <alignment vertical="top"/>
    </xf>
    <xf numFmtId="0" fontId="5" fillId="2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5" borderId="26" xfId="1" applyFont="1" applyFill="1" applyBorder="1" applyAlignment="1">
      <alignment vertical="top" wrapText="1"/>
    </xf>
    <xf numFmtId="0" fontId="5" fillId="5" borderId="26" xfId="1" applyFont="1" applyFill="1" applyBorder="1" applyAlignment="1">
      <alignment horizontal="left" vertical="top" wrapText="1"/>
    </xf>
    <xf numFmtId="3" fontId="5" fillId="5" borderId="27" xfId="1" applyNumberFormat="1" applyFont="1" applyFill="1" applyBorder="1" applyAlignment="1">
      <alignment horizontal="center" vertical="top" wrapText="1"/>
    </xf>
    <xf numFmtId="1" fontId="5" fillId="5" borderId="28" xfId="3" applyNumberFormat="1" applyFont="1" applyFill="1" applyBorder="1" applyAlignment="1">
      <alignment horizontal="center" vertical="top" wrapText="1"/>
    </xf>
    <xf numFmtId="0" fontId="5" fillId="5" borderId="29" xfId="1" applyFont="1" applyFill="1" applyBorder="1" applyAlignment="1">
      <alignment horizontal="center" vertical="top" wrapText="1"/>
    </xf>
    <xf numFmtId="41" fontId="5" fillId="5" borderId="1" xfId="2" applyFont="1" applyFill="1" applyBorder="1" applyAlignment="1">
      <alignment horizontal="center" vertical="top" wrapText="1"/>
    </xf>
    <xf numFmtId="3" fontId="5" fillId="5" borderId="1" xfId="1" applyNumberFormat="1" applyFont="1" applyFill="1" applyBorder="1" applyAlignment="1">
      <alignment horizontal="right" vertical="top" wrapText="1"/>
    </xf>
    <xf numFmtId="0" fontId="6" fillId="5" borderId="1" xfId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5" fillId="0" borderId="30" xfId="1" applyFont="1" applyBorder="1" applyAlignment="1">
      <alignment vertical="top" wrapText="1"/>
    </xf>
    <xf numFmtId="0" fontId="5" fillId="0" borderId="31" xfId="1" applyFont="1" applyBorder="1" applyAlignment="1">
      <alignment horizontal="left" vertical="top" wrapText="1"/>
    </xf>
    <xf numFmtId="164" fontId="5" fillId="2" borderId="32" xfId="1" applyNumberFormat="1" applyFont="1" applyFill="1" applyBorder="1" applyAlignment="1">
      <alignment horizontal="center" vertical="top" wrapText="1"/>
    </xf>
    <xf numFmtId="3" fontId="5" fillId="2" borderId="23" xfId="1" applyNumberFormat="1" applyFont="1" applyFill="1" applyBorder="1" applyAlignment="1">
      <alignment horizontal="center" vertical="top" wrapText="1"/>
    </xf>
    <xf numFmtId="0" fontId="5" fillId="0" borderId="21" xfId="1" applyFont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top" wrapText="1"/>
    </xf>
    <xf numFmtId="0" fontId="5" fillId="0" borderId="35" xfId="1" applyFont="1" applyBorder="1" applyAlignment="1">
      <alignment horizontal="left" vertical="top" wrapText="1"/>
    </xf>
    <xf numFmtId="3" fontId="5" fillId="6" borderId="36" xfId="1" applyNumberFormat="1" applyFont="1" applyFill="1" applyBorder="1" applyAlignment="1">
      <alignment horizontal="center" vertical="top" wrapText="1"/>
    </xf>
    <xf numFmtId="4" fontId="5" fillId="2" borderId="34" xfId="1" applyNumberFormat="1" applyFont="1" applyFill="1" applyBorder="1" applyAlignment="1">
      <alignment horizontal="center" vertical="top" wrapText="1"/>
    </xf>
    <xf numFmtId="4" fontId="5" fillId="0" borderId="1" xfId="1" applyNumberFormat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2" borderId="0" xfId="1" applyFont="1" applyFill="1" applyAlignment="1">
      <alignment vertical="top"/>
    </xf>
    <xf numFmtId="0" fontId="5" fillId="0" borderId="38" xfId="1" applyFont="1" applyBorder="1" applyAlignment="1">
      <alignment horizontal="left" vertical="top" wrapText="1"/>
    </xf>
    <xf numFmtId="3" fontId="5" fillId="6" borderId="38" xfId="1" applyNumberFormat="1" applyFont="1" applyFill="1" applyBorder="1" applyAlignment="1">
      <alignment horizontal="center" vertical="top" wrapText="1"/>
    </xf>
    <xf numFmtId="4" fontId="5" fillId="2" borderId="40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9" fillId="0" borderId="41" xfId="1" applyFont="1" applyBorder="1" applyAlignment="1">
      <alignment vertical="top" wrapText="1"/>
    </xf>
    <xf numFmtId="0" fontId="5" fillId="0" borderId="41" xfId="1" applyFont="1" applyBorder="1" applyAlignment="1">
      <alignment horizontal="left" vertical="top" wrapText="1"/>
    </xf>
    <xf numFmtId="164" fontId="5" fillId="2" borderId="33" xfId="4" applyNumberFormat="1" applyFont="1" applyFill="1" applyBorder="1" applyAlignment="1">
      <alignment horizontal="center" vertical="top" wrapText="1"/>
    </xf>
    <xf numFmtId="41" fontId="5" fillId="2" borderId="42" xfId="2" applyFont="1" applyFill="1" applyBorder="1" applyAlignment="1">
      <alignment horizontal="center" vertical="top" wrapText="1"/>
    </xf>
    <xf numFmtId="0" fontId="5" fillId="0" borderId="43" xfId="1" applyFont="1" applyBorder="1" applyAlignment="1">
      <alignment horizontal="center" vertical="top" wrapText="1"/>
    </xf>
    <xf numFmtId="164" fontId="5" fillId="0" borderId="1" xfId="4" applyNumberFormat="1" applyFont="1" applyFill="1" applyBorder="1" applyAlignment="1">
      <alignment horizontal="right" vertical="top" wrapText="1"/>
    </xf>
    <xf numFmtId="0" fontId="7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/>
    </xf>
    <xf numFmtId="0" fontId="5" fillId="0" borderId="21" xfId="1" applyFont="1" applyBorder="1" applyAlignment="1">
      <alignment vertical="center" wrapText="1"/>
    </xf>
    <xf numFmtId="0" fontId="5" fillId="0" borderId="21" xfId="1" applyFont="1" applyBorder="1" applyAlignment="1">
      <alignment horizontal="left" vertical="center" wrapText="1"/>
    </xf>
    <xf numFmtId="164" fontId="5" fillId="2" borderId="27" xfId="4" applyNumberFormat="1" applyFont="1" applyFill="1" applyBorder="1" applyAlignment="1">
      <alignment horizontal="center" vertical="top" wrapText="1"/>
    </xf>
    <xf numFmtId="3" fontId="5" fillId="2" borderId="44" xfId="1" applyNumberFormat="1" applyFont="1" applyFill="1" applyBorder="1" applyAlignment="1">
      <alignment horizontal="center" vertical="top" wrapText="1"/>
    </xf>
    <xf numFmtId="4" fontId="5" fillId="2" borderId="4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/>
    </xf>
    <xf numFmtId="0" fontId="10" fillId="4" borderId="0" xfId="1" applyFont="1" applyFill="1" applyAlignment="1">
      <alignment vertical="top"/>
    </xf>
    <xf numFmtId="0" fontId="7" fillId="0" borderId="1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5" fillId="0" borderId="26" xfId="1" applyFont="1" applyBorder="1" applyAlignment="1">
      <alignment horizontal="left" vertical="top" wrapText="1"/>
    </xf>
    <xf numFmtId="164" fontId="5" fillId="2" borderId="45" xfId="4" applyNumberFormat="1" applyFont="1" applyFill="1" applyBorder="1" applyAlignment="1">
      <alignment horizontal="center" vertical="top" wrapText="1"/>
    </xf>
    <xf numFmtId="1" fontId="5" fillId="2" borderId="46" xfId="3" applyNumberFormat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vertical="top" wrapText="1"/>
    </xf>
    <xf numFmtId="3" fontId="5" fillId="5" borderId="47" xfId="1" applyNumberFormat="1" applyFont="1" applyFill="1" applyBorder="1" applyAlignment="1">
      <alignment horizontal="center" vertical="top" wrapText="1"/>
    </xf>
    <xf numFmtId="3" fontId="5" fillId="5" borderId="44" xfId="1" applyNumberFormat="1" applyFont="1" applyFill="1" applyBorder="1" applyAlignment="1">
      <alignment horizontal="center" vertical="top" wrapText="1"/>
    </xf>
    <xf numFmtId="4" fontId="5" fillId="5" borderId="34" xfId="1" applyNumberFormat="1" applyFont="1" applyFill="1" applyBorder="1" applyAlignment="1">
      <alignment horizontal="right" vertical="top" wrapText="1"/>
    </xf>
    <xf numFmtId="0" fontId="7" fillId="5" borderId="1" xfId="1" applyFont="1" applyFill="1" applyBorder="1" applyAlignment="1">
      <alignment vertical="top"/>
    </xf>
    <xf numFmtId="0" fontId="7" fillId="7" borderId="0" xfId="1" applyFont="1" applyFill="1" applyAlignment="1">
      <alignment vertical="top"/>
    </xf>
    <xf numFmtId="0" fontId="9" fillId="0" borderId="35" xfId="1" applyFont="1" applyBorder="1" applyAlignment="1">
      <alignment vertical="top" wrapText="1"/>
    </xf>
    <xf numFmtId="0" fontId="5" fillId="0" borderId="35" xfId="1" applyFont="1" applyBorder="1" applyAlignment="1">
      <alignment horizontal="left" vertical="center" wrapText="1"/>
    </xf>
    <xf numFmtId="41" fontId="5" fillId="2" borderId="28" xfId="3" applyNumberFormat="1" applyFont="1" applyFill="1" applyBorder="1" applyAlignment="1">
      <alignment horizontal="center" vertical="top" wrapText="1"/>
    </xf>
    <xf numFmtId="0" fontId="5" fillId="0" borderId="48" xfId="1" applyFont="1" applyBorder="1" applyAlignment="1">
      <alignment horizontal="center" vertical="top" wrapText="1"/>
    </xf>
    <xf numFmtId="41" fontId="5" fillId="0" borderId="2" xfId="2" applyFont="1" applyFill="1" applyBorder="1" applyAlignment="1">
      <alignment horizontal="center" vertical="top" wrapText="1"/>
    </xf>
    <xf numFmtId="164" fontId="5" fillId="0" borderId="2" xfId="4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vertical="top" wrapText="1"/>
    </xf>
    <xf numFmtId="0" fontId="9" fillId="5" borderId="26" xfId="1" applyFont="1" applyFill="1" applyBorder="1" applyAlignment="1">
      <alignment vertical="top" wrapText="1"/>
    </xf>
    <xf numFmtId="164" fontId="5" fillId="2" borderId="7" xfId="4" applyNumberFormat="1" applyFont="1" applyFill="1" applyBorder="1" applyAlignment="1">
      <alignment horizontal="center" vertical="top" wrapText="1"/>
    </xf>
    <xf numFmtId="41" fontId="5" fillId="2" borderId="15" xfId="3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left" vertical="top" wrapText="1"/>
    </xf>
    <xf numFmtId="164" fontId="5" fillId="2" borderId="1" xfId="4" applyNumberFormat="1" applyFont="1" applyFill="1" applyBorder="1" applyAlignment="1">
      <alignment horizontal="center" vertical="top" wrapText="1"/>
    </xf>
    <xf numFmtId="41" fontId="5" fillId="2" borderId="6" xfId="3" applyNumberFormat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/>
    </xf>
    <xf numFmtId="0" fontId="10" fillId="7" borderId="0" xfId="1" applyFont="1" applyFill="1" applyAlignment="1">
      <alignment vertical="top"/>
    </xf>
    <xf numFmtId="0" fontId="5" fillId="2" borderId="35" xfId="1" applyFont="1" applyFill="1" applyBorder="1" applyAlignment="1">
      <alignment vertical="top" wrapText="1"/>
    </xf>
    <xf numFmtId="0" fontId="5" fillId="2" borderId="35" xfId="1" applyFont="1" applyFill="1" applyBorder="1" applyAlignment="1">
      <alignment horizontal="left" vertical="top" wrapText="1"/>
    </xf>
    <xf numFmtId="164" fontId="5" fillId="2" borderId="49" xfId="4" applyNumberFormat="1" applyFont="1" applyFill="1" applyBorder="1" applyAlignment="1">
      <alignment horizontal="center" vertical="top" wrapText="1"/>
    </xf>
    <xf numFmtId="41" fontId="5" fillId="2" borderId="50" xfId="3" applyNumberFormat="1" applyFont="1" applyFill="1" applyBorder="1" applyAlignment="1">
      <alignment horizontal="center" vertical="top" wrapText="1"/>
    </xf>
    <xf numFmtId="3" fontId="5" fillId="2" borderId="40" xfId="1" applyNumberFormat="1" applyFont="1" applyFill="1" applyBorder="1" applyAlignment="1">
      <alignment horizontal="center" vertical="top" wrapText="1"/>
    </xf>
    <xf numFmtId="41" fontId="5" fillId="2" borderId="3" xfId="2" applyFont="1" applyFill="1" applyBorder="1" applyAlignment="1">
      <alignment horizontal="center" vertical="top" wrapText="1"/>
    </xf>
    <xf numFmtId="164" fontId="5" fillId="2" borderId="3" xfId="4" applyNumberFormat="1" applyFont="1" applyFill="1" applyBorder="1" applyAlignment="1">
      <alignment horizontal="right" vertical="top" wrapText="1"/>
    </xf>
    <xf numFmtId="0" fontId="7" fillId="5" borderId="1" xfId="1" applyFont="1" applyFill="1" applyBorder="1" applyAlignment="1">
      <alignment horizontal="center" vertical="top" wrapText="1"/>
    </xf>
    <xf numFmtId="0" fontId="10" fillId="5" borderId="1" xfId="1" applyFont="1" applyFill="1" applyBorder="1" applyAlignment="1">
      <alignment horizontal="center" vertical="top" wrapText="1"/>
    </xf>
    <xf numFmtId="164" fontId="5" fillId="5" borderId="45" xfId="4" applyNumberFormat="1" applyFont="1" applyFill="1" applyBorder="1" applyAlignment="1">
      <alignment horizontal="center" vertical="top" wrapText="1"/>
    </xf>
    <xf numFmtId="41" fontId="5" fillId="5" borderId="28" xfId="3" applyNumberFormat="1" applyFont="1" applyFill="1" applyBorder="1" applyAlignment="1">
      <alignment horizontal="center" vertical="top" wrapText="1"/>
    </xf>
    <xf numFmtId="3" fontId="5" fillId="5" borderId="51" xfId="1" applyNumberFormat="1" applyFont="1" applyFill="1" applyBorder="1" applyAlignment="1">
      <alignment horizontal="center" vertical="top" wrapText="1"/>
    </xf>
    <xf numFmtId="164" fontId="5" fillId="5" borderId="1" xfId="4" applyNumberFormat="1" applyFont="1" applyFill="1" applyBorder="1" applyAlignment="1">
      <alignment horizontal="right" vertical="top" wrapText="1"/>
    </xf>
    <xf numFmtId="0" fontId="10" fillId="5" borderId="1" xfId="1" applyFont="1" applyFill="1" applyBorder="1" applyAlignment="1">
      <alignment vertical="top"/>
    </xf>
    <xf numFmtId="0" fontId="5" fillId="0" borderId="41" xfId="1" applyFont="1" applyBorder="1" applyAlignment="1">
      <alignment vertical="top" wrapText="1"/>
    </xf>
    <xf numFmtId="164" fontId="5" fillId="6" borderId="27" xfId="4" applyNumberFormat="1" applyFont="1" applyFill="1" applyBorder="1" applyAlignment="1">
      <alignment horizontal="center" vertical="top" wrapText="1"/>
    </xf>
    <xf numFmtId="0" fontId="5" fillId="0" borderId="30" xfId="1" applyFont="1" applyBorder="1" applyAlignment="1">
      <alignment horizontal="left" vertical="top" wrapText="1"/>
    </xf>
    <xf numFmtId="164" fontId="5" fillId="2" borderId="25" xfId="4" applyNumberFormat="1" applyFont="1" applyFill="1" applyBorder="1" applyAlignment="1">
      <alignment horizontal="center" vertical="top" wrapText="1"/>
    </xf>
    <xf numFmtId="3" fontId="5" fillId="2" borderId="52" xfId="1" applyNumberFormat="1" applyFont="1" applyFill="1" applyBorder="1" applyAlignment="1">
      <alignment horizontal="center" vertical="top" wrapText="1"/>
    </xf>
    <xf numFmtId="164" fontId="5" fillId="2" borderId="32" xfId="4" applyNumberFormat="1" applyFont="1" applyFill="1" applyBorder="1" applyAlignment="1">
      <alignment horizontal="center" vertical="top" wrapText="1"/>
    </xf>
    <xf numFmtId="3" fontId="5" fillId="2" borderId="51" xfId="1" applyNumberFormat="1" applyFont="1" applyFill="1" applyBorder="1" applyAlignment="1">
      <alignment horizontal="center" vertical="top" wrapText="1"/>
    </xf>
    <xf numFmtId="0" fontId="5" fillId="2" borderId="30" xfId="1" applyFont="1" applyFill="1" applyBorder="1" applyAlignment="1">
      <alignment vertical="top" wrapText="1"/>
    </xf>
    <xf numFmtId="0" fontId="5" fillId="2" borderId="30" xfId="1" applyFont="1" applyFill="1" applyBorder="1" applyAlignment="1">
      <alignment horizontal="left" vertical="top" wrapText="1"/>
    </xf>
    <xf numFmtId="3" fontId="5" fillId="2" borderId="50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/>
    </xf>
    <xf numFmtId="0" fontId="7" fillId="5" borderId="1" xfId="1" applyFont="1" applyFill="1" applyBorder="1" applyAlignment="1">
      <alignment vertical="top" wrapText="1"/>
    </xf>
    <xf numFmtId="3" fontId="5" fillId="5" borderId="1" xfId="1" applyNumberFormat="1" applyFont="1" applyFill="1" applyBorder="1" applyAlignment="1">
      <alignment horizontal="center" vertical="top" wrapText="1"/>
    </xf>
    <xf numFmtId="164" fontId="6" fillId="7" borderId="0" xfId="1" applyNumberFormat="1" applyFont="1" applyFill="1" applyAlignment="1">
      <alignment vertical="top"/>
    </xf>
    <xf numFmtId="0" fontId="6" fillId="7" borderId="0" xfId="1" applyFont="1" applyFill="1" applyAlignment="1">
      <alignment vertical="top"/>
    </xf>
    <xf numFmtId="0" fontId="7" fillId="0" borderId="13" xfId="1" applyFont="1" applyBorder="1" applyAlignment="1">
      <alignment vertical="top"/>
    </xf>
    <xf numFmtId="0" fontId="7" fillId="0" borderId="13" xfId="1" applyFont="1" applyBorder="1" applyAlignment="1">
      <alignment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7" fillId="2" borderId="13" xfId="1" applyFont="1" applyFill="1" applyBorder="1" applyAlignment="1">
      <alignment vertical="top"/>
    </xf>
    <xf numFmtId="0" fontId="7" fillId="2" borderId="13" xfId="1" applyFont="1" applyFill="1" applyBorder="1" applyAlignment="1">
      <alignment vertical="top" wrapText="1"/>
    </xf>
    <xf numFmtId="0" fontId="5" fillId="2" borderId="41" xfId="1" applyFont="1" applyFill="1" applyBorder="1" applyAlignment="1">
      <alignment vertical="top" wrapText="1"/>
    </xf>
    <xf numFmtId="0" fontId="5" fillId="2" borderId="41" xfId="1" applyFont="1" applyFill="1" applyBorder="1" applyAlignment="1">
      <alignment horizontal="left" vertical="top" wrapText="1"/>
    </xf>
    <xf numFmtId="41" fontId="5" fillId="2" borderId="1" xfId="2" applyFont="1" applyFill="1" applyBorder="1" applyAlignment="1">
      <alignment horizontal="right" vertical="center"/>
    </xf>
    <xf numFmtId="41" fontId="5" fillId="2" borderId="0" xfId="1" applyNumberFormat="1" applyFont="1" applyFill="1"/>
    <xf numFmtId="0" fontId="11" fillId="2" borderId="0" xfId="1" applyFont="1" applyFill="1"/>
    <xf numFmtId="0" fontId="7" fillId="3" borderId="3" xfId="1" applyFont="1" applyFill="1" applyBorder="1" applyAlignment="1">
      <alignment vertical="top"/>
    </xf>
    <xf numFmtId="0" fontId="7" fillId="3" borderId="3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center" wrapText="1"/>
    </xf>
    <xf numFmtId="41" fontId="5" fillId="3" borderId="1" xfId="2" applyFont="1" applyFill="1" applyBorder="1" applyAlignment="1">
      <alignment horizontal="right" vertical="center"/>
    </xf>
    <xf numFmtId="0" fontId="5" fillId="3" borderId="1" xfId="1" applyFont="1" applyFill="1" applyBorder="1"/>
    <xf numFmtId="41" fontId="6" fillId="2" borderId="0" xfId="2" applyFont="1" applyFill="1" applyBorder="1" applyAlignment="1">
      <alignment horizontal="center" vertical="center"/>
    </xf>
    <xf numFmtId="0" fontId="12" fillId="2" borderId="0" xfId="1" applyFont="1" applyFill="1"/>
    <xf numFmtId="41" fontId="11" fillId="2" borderId="0" xfId="2" applyFont="1" applyFill="1" applyBorder="1" applyAlignment="1">
      <alignment horizontal="right" vertical="center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0" fillId="0" borderId="0" xfId="0" applyAlignment="1">
      <alignment horizontal="center"/>
    </xf>
    <xf numFmtId="0" fontId="0" fillId="3" borderId="0" xfId="0" applyFill="1"/>
    <xf numFmtId="1" fontId="3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8" borderId="1" xfId="0" applyFont="1" applyFill="1" applyBorder="1" applyAlignment="1">
      <alignment vertical="top" wrapText="1"/>
    </xf>
    <xf numFmtId="1" fontId="4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3" xfId="0" applyNumberFormat="1" applyFont="1" applyBorder="1" applyAlignment="1">
      <alignment vertical="top"/>
    </xf>
    <xf numFmtId="0" fontId="0" fillId="0" borderId="13" xfId="0" applyBorder="1" applyAlignment="1">
      <alignment horizontal="center"/>
    </xf>
    <xf numFmtId="9" fontId="18" fillId="0" borderId="13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left" vertical="top" wrapText="1"/>
    </xf>
    <xf numFmtId="1" fontId="3" fillId="8" borderId="1" xfId="0" applyNumberFormat="1" applyFont="1" applyFill="1" applyBorder="1" applyAlignment="1">
      <alignment horizontal="left" vertical="top" wrapText="1"/>
    </xf>
    <xf numFmtId="1" fontId="3" fillId="8" borderId="1" xfId="0" applyNumberFormat="1" applyFont="1" applyFill="1" applyBorder="1" applyAlignment="1">
      <alignment horizontal="left" vertical="top"/>
    </xf>
    <xf numFmtId="0" fontId="20" fillId="8" borderId="3" xfId="0" applyFont="1" applyFill="1" applyBorder="1" applyAlignment="1">
      <alignment vertical="top" wrapText="1"/>
    </xf>
    <xf numFmtId="0" fontId="19" fillId="8" borderId="3" xfId="0" applyFont="1" applyFill="1" applyBorder="1" applyAlignment="1">
      <alignment vertical="top" wrapText="1"/>
    </xf>
    <xf numFmtId="0" fontId="3" fillId="8" borderId="3" xfId="0" applyNumberFormat="1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41" fontId="0" fillId="0" borderId="0" xfId="0" applyNumberFormat="1"/>
    <xf numFmtId="41" fontId="3" fillId="3" borderId="1" xfId="0" applyNumberFormat="1" applyFont="1" applyFill="1" applyBorder="1" applyAlignment="1">
      <alignment horizontal="center"/>
    </xf>
    <xf numFmtId="41" fontId="3" fillId="8" borderId="2" xfId="0" applyNumberFormat="1" applyFont="1" applyFill="1" applyBorder="1" applyAlignment="1">
      <alignment horizontal="center"/>
    </xf>
    <xf numFmtId="41" fontId="3" fillId="8" borderId="3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/>
    </xf>
    <xf numFmtId="41" fontId="18" fillId="2" borderId="1" xfId="0" applyNumberFormat="1" applyFont="1" applyFill="1" applyBorder="1" applyAlignment="1">
      <alignment vertical="top"/>
    </xf>
    <xf numFmtId="0" fontId="18" fillId="2" borderId="1" xfId="0" applyFont="1" applyFill="1" applyBorder="1" applyAlignment="1">
      <alignment vertical="top"/>
    </xf>
    <xf numFmtId="0" fontId="18" fillId="3" borderId="1" xfId="0" applyNumberFormat="1" applyFont="1" applyFill="1" applyBorder="1" applyAlignment="1">
      <alignment horizontal="center"/>
    </xf>
    <xf numFmtId="9" fontId="18" fillId="8" borderId="1" xfId="0" applyNumberFormat="1" applyFont="1" applyFill="1" applyBorder="1" applyAlignment="1">
      <alignment horizontal="center" vertical="top"/>
    </xf>
    <xf numFmtId="0" fontId="18" fillId="8" borderId="1" xfId="0" applyFont="1" applyFill="1" applyBorder="1" applyAlignment="1">
      <alignment horizontal="center" vertical="top"/>
    </xf>
    <xf numFmtId="0" fontId="18" fillId="0" borderId="0" xfId="0" applyFont="1"/>
    <xf numFmtId="0" fontId="18" fillId="8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41" fontId="3" fillId="2" borderId="1" xfId="0" applyNumberFormat="1" applyFont="1" applyFill="1" applyBorder="1" applyAlignment="1">
      <alignment horizontal="center" vertical="top"/>
    </xf>
    <xf numFmtId="1" fontId="3" fillId="8" borderId="3" xfId="0" applyNumberFormat="1" applyFont="1" applyFill="1" applyBorder="1" applyAlignment="1">
      <alignment horizontal="center" vertical="top"/>
    </xf>
    <xf numFmtId="9" fontId="18" fillId="8" borderId="3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41" fontId="3" fillId="8" borderId="3" xfId="0" applyNumberFormat="1" applyFont="1" applyFill="1" applyBorder="1" applyAlignment="1">
      <alignment vertical="top"/>
    </xf>
    <xf numFmtId="0" fontId="3" fillId="8" borderId="3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9" fontId="18" fillId="8" borderId="3" xfId="0" applyNumberFormat="1" applyFont="1" applyFill="1" applyBorder="1" applyAlignment="1">
      <alignment vertical="top"/>
    </xf>
    <xf numFmtId="0" fontId="0" fillId="0" borderId="0" xfId="0" applyAlignment="1"/>
    <xf numFmtId="0" fontId="3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top"/>
    </xf>
    <xf numFmtId="41" fontId="0" fillId="0" borderId="0" xfId="0" applyNumberFormat="1" applyAlignment="1">
      <alignment vertical="top"/>
    </xf>
    <xf numFmtId="0" fontId="20" fillId="8" borderId="3" xfId="0" applyNumberFormat="1" applyFont="1" applyFill="1" applyBorder="1" applyAlignment="1">
      <alignment horizontal="left" vertical="top" wrapText="1"/>
    </xf>
    <xf numFmtId="0" fontId="23" fillId="8" borderId="3" xfId="0" applyNumberFormat="1" applyFont="1" applyFill="1" applyBorder="1" applyAlignment="1">
      <alignment vertical="top"/>
    </xf>
    <xf numFmtId="0" fontId="23" fillId="2" borderId="1" xfId="0" applyFont="1" applyFill="1" applyBorder="1" applyAlignment="1">
      <alignment vertical="top"/>
    </xf>
    <xf numFmtId="41" fontId="23" fillId="2" borderId="1" xfId="0" applyNumberFormat="1" applyFont="1" applyFill="1" applyBorder="1" applyAlignment="1">
      <alignment vertical="top"/>
    </xf>
    <xf numFmtId="0" fontId="23" fillId="2" borderId="2" xfId="0" applyNumberFormat="1" applyFont="1" applyFill="1" applyBorder="1" applyAlignment="1">
      <alignment vertical="top"/>
    </xf>
    <xf numFmtId="0" fontId="23" fillId="2" borderId="3" xfId="0" applyNumberFormat="1" applyFont="1" applyFill="1" applyBorder="1" applyAlignment="1">
      <alignment vertical="top"/>
    </xf>
    <xf numFmtId="0" fontId="20" fillId="8" borderId="1" xfId="0" applyNumberFormat="1" applyFont="1" applyFill="1" applyBorder="1" applyAlignment="1">
      <alignment vertical="top" wrapText="1"/>
    </xf>
    <xf numFmtId="0" fontId="23" fillId="8" borderId="1" xfId="0" applyNumberFormat="1" applyFont="1" applyFill="1" applyBorder="1" applyAlignment="1">
      <alignment vertical="top"/>
    </xf>
    <xf numFmtId="0" fontId="23" fillId="2" borderId="1" xfId="0" applyNumberFormat="1" applyFont="1" applyFill="1" applyBorder="1" applyAlignment="1">
      <alignment vertical="top"/>
    </xf>
    <xf numFmtId="0" fontId="23" fillId="2" borderId="1" xfId="0" applyNumberFormat="1" applyFont="1" applyFill="1" applyBorder="1" applyAlignment="1">
      <alignment vertical="top" wrapText="1"/>
    </xf>
    <xf numFmtId="0" fontId="23" fillId="0" borderId="1" xfId="0" applyNumberFormat="1" applyFont="1" applyBorder="1" applyAlignment="1">
      <alignment vertical="top"/>
    </xf>
    <xf numFmtId="41" fontId="23" fillId="0" borderId="1" xfId="0" applyNumberFormat="1" applyFont="1" applyBorder="1" applyAlignment="1">
      <alignment vertical="top"/>
    </xf>
    <xf numFmtId="1" fontId="23" fillId="0" borderId="1" xfId="0" applyNumberFormat="1" applyFont="1" applyBorder="1" applyAlignment="1">
      <alignment vertical="top"/>
    </xf>
    <xf numFmtId="0" fontId="23" fillId="0" borderId="13" xfId="0" applyFont="1" applyBorder="1" applyAlignment="1">
      <alignment vertical="top"/>
    </xf>
    <xf numFmtId="0" fontId="23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3" fillId="2" borderId="1" xfId="0" applyFont="1" applyFill="1" applyBorder="1" applyAlignment="1">
      <alignment vertical="top" wrapText="1"/>
    </xf>
    <xf numFmtId="41" fontId="20" fillId="8" borderId="1" xfId="0" applyNumberFormat="1" applyFont="1" applyFill="1" applyBorder="1" applyAlignment="1">
      <alignment vertical="top"/>
    </xf>
    <xf numFmtId="0" fontId="3" fillId="0" borderId="0" xfId="0" applyNumberFormat="1" applyFont="1" applyAlignment="1"/>
    <xf numFmtId="0" fontId="3" fillId="8" borderId="3" xfId="0" applyNumberFormat="1" applyFont="1" applyFill="1" applyBorder="1" applyAlignment="1">
      <alignment horizontal="center" vertical="top"/>
    </xf>
    <xf numFmtId="41" fontId="18" fillId="2" borderId="1" xfId="0" applyNumberFormat="1" applyFont="1" applyFill="1" applyBorder="1" applyAlignment="1">
      <alignment horizontal="center" vertical="top"/>
    </xf>
    <xf numFmtId="9" fontId="20" fillId="8" borderId="3" xfId="0" applyNumberFormat="1" applyFont="1" applyFill="1" applyBorder="1" applyAlignment="1">
      <alignment horizontal="center" vertical="top"/>
    </xf>
    <xf numFmtId="41" fontId="20" fillId="8" borderId="3" xfId="0" applyNumberFormat="1" applyFont="1" applyFill="1" applyBorder="1" applyAlignment="1">
      <alignment horizontal="center" vertical="top"/>
    </xf>
    <xf numFmtId="0" fontId="20" fillId="8" borderId="3" xfId="0" applyFont="1" applyFill="1" applyBorder="1" applyAlignment="1">
      <alignment horizontal="center" vertical="top"/>
    </xf>
    <xf numFmtId="41" fontId="23" fillId="2" borderId="1" xfId="0" applyNumberFormat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23" fillId="2" borderId="1" xfId="0" applyNumberFormat="1" applyFont="1" applyFill="1" applyBorder="1" applyAlignment="1">
      <alignment horizontal="center" vertical="top"/>
    </xf>
    <xf numFmtId="1" fontId="23" fillId="2" borderId="1" xfId="0" applyNumberFormat="1" applyFont="1" applyFill="1" applyBorder="1" applyAlignment="1">
      <alignment horizontal="center" vertical="top"/>
    </xf>
    <xf numFmtId="9" fontId="20" fillId="8" borderId="1" xfId="0" applyNumberFormat="1" applyFont="1" applyFill="1" applyBorder="1" applyAlignment="1">
      <alignment horizontal="center" vertical="top"/>
    </xf>
    <xf numFmtId="41" fontId="20" fillId="8" borderId="1" xfId="0" applyNumberFormat="1" applyFont="1" applyFill="1" applyBorder="1" applyAlignment="1">
      <alignment horizontal="center" vertical="top"/>
    </xf>
    <xf numFmtId="1" fontId="20" fillId="8" borderId="1" xfId="0" applyNumberFormat="1" applyFont="1" applyFill="1" applyBorder="1" applyAlignment="1">
      <alignment horizontal="center" vertical="top"/>
    </xf>
    <xf numFmtId="0" fontId="20" fillId="8" borderId="1" xfId="0" applyNumberFormat="1" applyFont="1" applyFill="1" applyBorder="1" applyAlignment="1">
      <alignment horizontal="center" vertical="top"/>
    </xf>
    <xf numFmtId="1" fontId="23" fillId="8" borderId="1" xfId="0" applyNumberFormat="1" applyFont="1" applyFill="1" applyBorder="1" applyAlignment="1">
      <alignment horizontal="center" vertical="top"/>
    </xf>
    <xf numFmtId="41" fontId="23" fillId="8" borderId="1" xfId="0" applyNumberFormat="1" applyFont="1" applyFill="1" applyBorder="1" applyAlignment="1">
      <alignment horizontal="center" vertical="top"/>
    </xf>
    <xf numFmtId="0" fontId="23" fillId="8" borderId="1" xfId="0" applyNumberFormat="1" applyFont="1" applyFill="1" applyBorder="1" applyAlignment="1">
      <alignment horizontal="center" vertical="top"/>
    </xf>
    <xf numFmtId="0" fontId="23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1" fontId="23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41" fontId="23" fillId="2" borderId="2" xfId="0" applyNumberFormat="1" applyFont="1" applyFill="1" applyBorder="1" applyAlignment="1">
      <alignment horizontal="center" vertical="top"/>
    </xf>
    <xf numFmtId="1" fontId="23" fillId="2" borderId="2" xfId="0" applyNumberFormat="1" applyFont="1" applyFill="1" applyBorder="1" applyAlignment="1">
      <alignment horizontal="center" vertical="top"/>
    </xf>
    <xf numFmtId="1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left" wrapText="1"/>
    </xf>
    <xf numFmtId="41" fontId="23" fillId="2" borderId="13" xfId="0" applyNumberFormat="1" applyFont="1" applyFill="1" applyBorder="1" applyAlignment="1">
      <alignment horizontal="center"/>
    </xf>
    <xf numFmtId="41" fontId="23" fillId="2" borderId="13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left" vertical="top" wrapText="1"/>
    </xf>
    <xf numFmtId="0" fontId="23" fillId="2" borderId="3" xfId="0" applyFont="1" applyFill="1" applyBorder="1" applyAlignment="1">
      <alignment horizontal="left" vertical="top" wrapText="1"/>
    </xf>
    <xf numFmtId="41" fontId="23" fillId="2" borderId="2" xfId="0" applyNumberFormat="1" applyFont="1" applyFill="1" applyBorder="1" applyAlignment="1">
      <alignment horizontal="center" vertical="top"/>
    </xf>
    <xf numFmtId="41" fontId="23" fillId="2" borderId="3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0" borderId="13" xfId="0" applyNumberFormat="1" applyFont="1" applyBorder="1" applyAlignment="1">
      <alignment horizontal="center" vertical="top"/>
    </xf>
    <xf numFmtId="1" fontId="3" fillId="3" borderId="4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20" fillId="8" borderId="13" xfId="0" applyFont="1" applyFill="1" applyBorder="1" applyAlignment="1">
      <alignment horizontal="left" vertical="top" wrapText="1"/>
    </xf>
    <xf numFmtId="0" fontId="20" fillId="8" borderId="3" xfId="0" applyFont="1" applyFill="1" applyBorder="1" applyAlignment="1">
      <alignment horizontal="left" vertical="top" wrapText="1"/>
    </xf>
    <xf numFmtId="9" fontId="18" fillId="8" borderId="13" xfId="0" applyNumberFormat="1" applyFont="1" applyFill="1" applyBorder="1" applyAlignment="1">
      <alignment horizontal="center" vertical="top"/>
    </xf>
    <xf numFmtId="9" fontId="18" fillId="8" borderId="3" xfId="0" applyNumberFormat="1" applyFont="1" applyFill="1" applyBorder="1" applyAlignment="1">
      <alignment horizontal="center" vertical="top"/>
    </xf>
    <xf numFmtId="41" fontId="3" fillId="8" borderId="13" xfId="0" applyNumberFormat="1" applyFont="1" applyFill="1" applyBorder="1" applyAlignment="1">
      <alignment horizontal="center" vertical="top"/>
    </xf>
    <xf numFmtId="41" fontId="3" fillId="8" borderId="3" xfId="0" applyNumberFormat="1" applyFont="1" applyFill="1" applyBorder="1" applyAlignment="1">
      <alignment horizontal="center" vertical="top"/>
    </xf>
    <xf numFmtId="1" fontId="3" fillId="8" borderId="13" xfId="0" applyNumberFormat="1" applyFont="1" applyFill="1" applyBorder="1" applyAlignment="1">
      <alignment horizontal="center" vertical="top"/>
    </xf>
    <xf numFmtId="1" fontId="3" fillId="8" borderId="3" xfId="0" applyNumberFormat="1" applyFont="1" applyFill="1" applyBorder="1" applyAlignment="1">
      <alignment horizontal="center" vertical="top"/>
    </xf>
    <xf numFmtId="0" fontId="23" fillId="2" borderId="13" xfId="0" applyFont="1" applyFill="1" applyBorder="1" applyAlignment="1">
      <alignment horizontal="left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wrapText="1"/>
    </xf>
    <xf numFmtId="0" fontId="3" fillId="3" borderId="3" xfId="0" applyNumberFormat="1" applyFont="1" applyFill="1" applyBorder="1" applyAlignment="1">
      <alignment horizontal="center" wrapText="1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1" fontId="3" fillId="8" borderId="13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/>
    </xf>
    <xf numFmtId="0" fontId="20" fillId="0" borderId="13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1" fontId="3" fillId="8" borderId="13" xfId="0" applyNumberFormat="1" applyFont="1" applyFill="1" applyBorder="1" applyAlignment="1">
      <alignment horizontal="left" vertical="top" wrapText="1"/>
    </xf>
    <xf numFmtId="1" fontId="3" fillId="8" borderId="3" xfId="0" applyNumberFormat="1" applyFont="1" applyFill="1" applyBorder="1" applyAlignment="1">
      <alignment horizontal="left" vertical="top" wrapText="1"/>
    </xf>
    <xf numFmtId="41" fontId="25" fillId="0" borderId="0" xfId="0" applyNumberFormat="1" applyFont="1" applyAlignment="1">
      <alignment horizontal="center"/>
    </xf>
    <xf numFmtId="41" fontId="26" fillId="0" borderId="0" xfId="0" applyNumberFormat="1" applyFont="1" applyAlignment="1">
      <alignment horizontal="center"/>
    </xf>
    <xf numFmtId="0" fontId="9" fillId="0" borderId="8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41" fontId="5" fillId="3" borderId="4" xfId="2" applyFont="1" applyFill="1" applyBorder="1" applyAlignment="1">
      <alignment horizontal="center" vertical="center" wrapText="1"/>
    </xf>
    <xf numFmtId="41" fontId="5" fillId="3" borderId="6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center" vertical="top" wrapText="1"/>
    </xf>
    <xf numFmtId="0" fontId="6" fillId="0" borderId="37" xfId="1" applyFont="1" applyBorder="1" applyAlignment="1">
      <alignment horizontal="center" vertical="top" wrapText="1"/>
    </xf>
    <xf numFmtId="0" fontId="5" fillId="0" borderId="34" xfId="1" applyFont="1" applyBorder="1" applyAlignment="1">
      <alignment horizontal="left" vertical="top" wrapText="1"/>
    </xf>
    <xf numFmtId="0" fontId="5" fillId="0" borderId="35" xfId="1" applyFont="1" applyBorder="1" applyAlignment="1">
      <alignment horizontal="left" vertical="top" wrapText="1"/>
    </xf>
    <xf numFmtId="164" fontId="5" fillId="2" borderId="34" xfId="1" applyNumberFormat="1" applyFont="1" applyFill="1" applyBorder="1" applyAlignment="1">
      <alignment horizontal="center" vertical="top" wrapText="1"/>
    </xf>
    <xf numFmtId="164" fontId="5" fillId="2" borderId="39" xfId="1" applyNumberFormat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</cellXfs>
  <cellStyles count="5">
    <cellStyle name="Comma [0] 2" xfId="2"/>
    <cellStyle name="Comma 2" xfId="4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39</xdr:row>
      <xdr:rowOff>152400</xdr:rowOff>
    </xdr:from>
    <xdr:to>
      <xdr:col>16</xdr:col>
      <xdr:colOff>704850</xdr:colOff>
      <xdr:row>53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908CD493-4B44-47E9-BC94-6A669CF4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"/>
          <a:grayscl/>
          <a:biLevel thresh="50000"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2242125"/>
          <a:ext cx="4410075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40</xdr:row>
      <xdr:rowOff>9525</xdr:rowOff>
    </xdr:from>
    <xdr:to>
      <xdr:col>17</xdr:col>
      <xdr:colOff>314325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45929B2-CC27-430F-B8B8-47314100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8000" contrast="12000"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32385000"/>
          <a:ext cx="4676775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324969</xdr:colOff>
      <xdr:row>40</xdr:row>
      <xdr:rowOff>44825</xdr:rowOff>
    </xdr:from>
    <xdr:to>
      <xdr:col>16</xdr:col>
      <xdr:colOff>616320</xdr:colOff>
      <xdr:row>41</xdr:row>
      <xdr:rowOff>134473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BBEE7ECB-0E0B-44E7-9BAD-A4A3580BAA26}"/>
            </a:ext>
          </a:extLst>
        </xdr:cNvPr>
        <xdr:cNvSpPr/>
      </xdr:nvSpPr>
      <xdr:spPr>
        <a:xfrm>
          <a:off x="7973544" y="32420300"/>
          <a:ext cx="2786901" cy="2991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SUWAWA,   21  JANUARI</a:t>
          </a:r>
          <a:r>
            <a:rPr lang="en-US" sz="14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 2019</a:t>
          </a:r>
          <a:endParaRPr lang="en-US" sz="14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2"/>
  <sheetViews>
    <sheetView tabSelected="1" view="pageBreakPreview" topLeftCell="B5" zoomScale="110" zoomScaleSheetLayoutView="110" workbookViewId="0">
      <pane ySplit="1410" topLeftCell="A17" activePane="bottomLeft"/>
      <selection activeCell="J7" sqref="J1:J1048576"/>
      <selection pane="bottomLeft" activeCell="I19" sqref="I19"/>
    </sheetView>
  </sheetViews>
  <sheetFormatPr defaultRowHeight="12.75"/>
  <cols>
    <col min="1" max="1" width="3.28515625" customWidth="1"/>
    <col min="2" max="2" width="10.5703125" customWidth="1"/>
    <col min="3" max="3" width="10.42578125" customWidth="1"/>
    <col min="4" max="7" width="5.28515625" style="193" customWidth="1"/>
    <col min="8" max="8" width="15.28515625" customWidth="1"/>
    <col min="9" max="9" width="17.42578125" customWidth="1"/>
    <col min="10" max="10" width="5.85546875" style="229" customWidth="1"/>
    <col min="11" max="11" width="11.5703125" style="218" customWidth="1"/>
    <col min="12" max="12" width="5.85546875" customWidth="1"/>
    <col min="13" max="13" width="10.42578125" style="218" customWidth="1"/>
    <col min="14" max="14" width="6.140625" customWidth="1"/>
    <col min="15" max="15" width="9.7109375" style="218" customWidth="1"/>
    <col min="16" max="16" width="7.140625" customWidth="1"/>
    <col min="17" max="17" width="10.42578125" style="218" bestFit="1" customWidth="1"/>
    <col min="18" max="18" width="6.28515625" customWidth="1"/>
    <col min="19" max="19" width="10" style="218" customWidth="1"/>
    <col min="20" max="20" width="12"/>
  </cols>
  <sheetData>
    <row r="2" spans="1:20">
      <c r="A2" s="319" t="s">
        <v>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</row>
    <row r="3" spans="1:20">
      <c r="A3" s="320" t="s">
        <v>113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</row>
    <row r="4" spans="1:20">
      <c r="A4" s="1"/>
    </row>
    <row r="5" spans="1:20" s="194" customFormat="1">
      <c r="A5" s="316" t="s">
        <v>4</v>
      </c>
      <c r="B5" s="321" t="s">
        <v>5</v>
      </c>
      <c r="C5" s="328" t="s">
        <v>25</v>
      </c>
      <c r="D5" s="324" t="s">
        <v>1</v>
      </c>
      <c r="E5" s="330"/>
      <c r="F5" s="330"/>
      <c r="G5" s="325"/>
      <c r="H5" s="321" t="s">
        <v>6</v>
      </c>
      <c r="I5" s="316" t="s">
        <v>114</v>
      </c>
      <c r="J5" s="324" t="s">
        <v>2</v>
      </c>
      <c r="K5" s="325"/>
      <c r="L5" s="332" t="s">
        <v>3</v>
      </c>
      <c r="M5" s="334"/>
      <c r="N5" s="334"/>
      <c r="O5" s="334"/>
      <c r="P5" s="334"/>
      <c r="Q5" s="334"/>
      <c r="R5" s="334"/>
      <c r="S5" s="333"/>
      <c r="T5" s="316" t="s">
        <v>38</v>
      </c>
    </row>
    <row r="6" spans="1:20" s="194" customFormat="1" ht="11.25" customHeight="1">
      <c r="A6" s="318"/>
      <c r="B6" s="323"/>
      <c r="C6" s="329"/>
      <c r="D6" s="326"/>
      <c r="E6" s="331"/>
      <c r="F6" s="331"/>
      <c r="G6" s="327"/>
      <c r="H6" s="322"/>
      <c r="I6" s="317"/>
      <c r="J6" s="326"/>
      <c r="K6" s="327"/>
      <c r="L6" s="332" t="s">
        <v>7</v>
      </c>
      <c r="M6" s="333"/>
      <c r="N6" s="332" t="s">
        <v>8</v>
      </c>
      <c r="O6" s="333"/>
      <c r="P6" s="332" t="s">
        <v>9</v>
      </c>
      <c r="Q6" s="333"/>
      <c r="R6" s="332" t="s">
        <v>10</v>
      </c>
      <c r="S6" s="333"/>
      <c r="T6" s="317"/>
    </row>
    <row r="7" spans="1:20" s="198" customFormat="1">
      <c r="A7" s="196"/>
      <c r="B7" s="196"/>
      <c r="C7" s="196"/>
      <c r="D7" s="197" t="s">
        <v>11</v>
      </c>
      <c r="E7" s="197" t="s">
        <v>12</v>
      </c>
      <c r="F7" s="197" t="s">
        <v>13</v>
      </c>
      <c r="G7" s="197" t="s">
        <v>14</v>
      </c>
      <c r="H7" s="323"/>
      <c r="I7" s="318"/>
      <c r="J7" s="226" t="s">
        <v>15</v>
      </c>
      <c r="K7" s="219" t="s">
        <v>16</v>
      </c>
      <c r="L7" s="197" t="s">
        <v>17</v>
      </c>
      <c r="M7" s="219" t="s">
        <v>18</v>
      </c>
      <c r="N7" s="197" t="s">
        <v>19</v>
      </c>
      <c r="O7" s="219" t="s">
        <v>20</v>
      </c>
      <c r="P7" s="197" t="s">
        <v>21</v>
      </c>
      <c r="Q7" s="219" t="s">
        <v>22</v>
      </c>
      <c r="R7" s="197" t="s">
        <v>23</v>
      </c>
      <c r="S7" s="219" t="s">
        <v>24</v>
      </c>
      <c r="T7" s="318"/>
    </row>
    <row r="8" spans="1:20" s="198" customFormat="1">
      <c r="A8" s="199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195">
        <v>9</v>
      </c>
      <c r="J8" s="305">
        <v>10</v>
      </c>
      <c r="K8" s="306"/>
      <c r="L8" s="305">
        <v>11</v>
      </c>
      <c r="M8" s="306"/>
      <c r="N8" s="305">
        <v>12</v>
      </c>
      <c r="O8" s="306"/>
      <c r="P8" s="305">
        <v>13</v>
      </c>
      <c r="Q8" s="306"/>
      <c r="R8" s="305">
        <v>14</v>
      </c>
      <c r="S8" s="306"/>
      <c r="T8" s="195">
        <v>15</v>
      </c>
    </row>
    <row r="9" spans="1:20" s="204" customFormat="1" ht="3.75" customHeight="1">
      <c r="A9" s="202"/>
      <c r="B9" s="203"/>
      <c r="C9" s="203"/>
      <c r="D9" s="203"/>
      <c r="E9" s="203"/>
      <c r="F9" s="203"/>
      <c r="G9" s="203"/>
      <c r="H9" s="209"/>
      <c r="I9" s="209"/>
      <c r="J9" s="230"/>
      <c r="K9" s="220"/>
      <c r="L9" s="209"/>
      <c r="M9" s="220"/>
      <c r="N9" s="209"/>
      <c r="O9" s="220"/>
      <c r="P9" s="209"/>
      <c r="Q9" s="220"/>
      <c r="R9" s="209"/>
      <c r="S9" s="220"/>
      <c r="T9" s="209"/>
    </row>
    <row r="10" spans="1:20" s="205" customFormat="1" ht="12.75" customHeight="1">
      <c r="A10" s="338">
        <v>1</v>
      </c>
      <c r="B10" s="337" t="s">
        <v>118</v>
      </c>
      <c r="C10" s="337" t="s">
        <v>119</v>
      </c>
      <c r="D10" s="207"/>
      <c r="E10" s="207"/>
      <c r="F10" s="207"/>
      <c r="G10" s="208">
        <v>0.6</v>
      </c>
      <c r="H10" s="307" t="s">
        <v>120</v>
      </c>
      <c r="I10" s="343" t="s">
        <v>125</v>
      </c>
      <c r="J10" s="309">
        <v>0.85</v>
      </c>
      <c r="K10" s="311">
        <f>K14+K19</f>
        <v>1761137500</v>
      </c>
      <c r="L10" s="313">
        <v>221</v>
      </c>
      <c r="M10" s="311">
        <f>M14+M19</f>
        <v>432087250</v>
      </c>
      <c r="N10" s="313">
        <v>314</v>
      </c>
      <c r="O10" s="311">
        <f>O14+O19</f>
        <v>453849750</v>
      </c>
      <c r="P10" s="313">
        <v>295</v>
      </c>
      <c r="Q10" s="311">
        <f>Q14+Q19</f>
        <v>458762250</v>
      </c>
      <c r="R10" s="313">
        <v>378</v>
      </c>
      <c r="S10" s="311">
        <f>S14+S19</f>
        <v>394938250</v>
      </c>
      <c r="T10" s="335"/>
    </row>
    <row r="11" spans="1:20" s="204" customFormat="1" ht="30.75" customHeight="1">
      <c r="A11" s="338"/>
      <c r="B11" s="337"/>
      <c r="C11" s="337"/>
      <c r="D11" s="207"/>
      <c r="E11" s="207"/>
      <c r="F11" s="207"/>
      <c r="G11" s="207"/>
      <c r="H11" s="307"/>
      <c r="I11" s="344"/>
      <c r="J11" s="310"/>
      <c r="K11" s="311"/>
      <c r="L11" s="313"/>
      <c r="M11" s="311"/>
      <c r="N11" s="313"/>
      <c r="O11" s="311"/>
      <c r="P11" s="313"/>
      <c r="Q11" s="311"/>
      <c r="R11" s="313"/>
      <c r="S11" s="311"/>
      <c r="T11" s="335"/>
    </row>
    <row r="12" spans="1:20" s="204" customFormat="1" ht="33.75" customHeight="1">
      <c r="A12" s="338"/>
      <c r="B12" s="337"/>
      <c r="C12" s="337"/>
      <c r="D12" s="223"/>
      <c r="E12" s="223"/>
      <c r="F12" s="223"/>
      <c r="G12" s="223"/>
      <c r="H12" s="307"/>
      <c r="I12" s="212" t="s">
        <v>126</v>
      </c>
      <c r="J12" s="227">
        <v>0.85</v>
      </c>
      <c r="K12" s="311"/>
      <c r="L12" s="313"/>
      <c r="M12" s="311"/>
      <c r="N12" s="313"/>
      <c r="O12" s="311"/>
      <c r="P12" s="313"/>
      <c r="Q12" s="311"/>
      <c r="R12" s="313"/>
      <c r="S12" s="311"/>
      <c r="T12" s="335"/>
    </row>
    <row r="13" spans="1:20" s="204" customFormat="1" ht="14.25" customHeight="1">
      <c r="A13" s="338"/>
      <c r="B13" s="337"/>
      <c r="C13" s="337"/>
      <c r="D13" s="223"/>
      <c r="E13" s="223"/>
      <c r="F13" s="223"/>
      <c r="G13" s="223"/>
      <c r="H13" s="308"/>
      <c r="I13" s="213" t="s">
        <v>127</v>
      </c>
      <c r="J13" s="228" t="s">
        <v>145</v>
      </c>
      <c r="K13" s="312"/>
      <c r="L13" s="314"/>
      <c r="M13" s="312"/>
      <c r="N13" s="314"/>
      <c r="O13" s="312"/>
      <c r="P13" s="314"/>
      <c r="Q13" s="312"/>
      <c r="R13" s="314"/>
      <c r="S13" s="312"/>
      <c r="T13" s="336"/>
    </row>
    <row r="14" spans="1:20" s="204" customFormat="1" ht="37.5" customHeight="1">
      <c r="A14" s="338"/>
      <c r="B14" s="337"/>
      <c r="C14" s="337"/>
      <c r="D14" s="207"/>
      <c r="E14" s="207"/>
      <c r="F14" s="207"/>
      <c r="G14" s="207"/>
      <c r="H14" s="299" t="s">
        <v>166</v>
      </c>
      <c r="I14" s="291" t="s">
        <v>128</v>
      </c>
      <c r="J14" s="292" t="s">
        <v>146</v>
      </c>
      <c r="K14" s="293">
        <v>1599837500</v>
      </c>
      <c r="L14" s="294">
        <v>9</v>
      </c>
      <c r="M14" s="293">
        <v>392763250</v>
      </c>
      <c r="N14" s="281">
        <v>56</v>
      </c>
      <c r="O14" s="293">
        <v>413775750</v>
      </c>
      <c r="P14" s="281">
        <v>89</v>
      </c>
      <c r="Q14" s="293">
        <v>416688250</v>
      </c>
      <c r="R14" s="281">
        <v>22</v>
      </c>
      <c r="S14" s="293">
        <v>355110250</v>
      </c>
      <c r="T14" s="295"/>
    </row>
    <row r="15" spans="1:20" s="204" customFormat="1" ht="36.75" customHeight="1">
      <c r="A15" s="338"/>
      <c r="B15" s="337"/>
      <c r="C15" s="337"/>
      <c r="D15" s="207"/>
      <c r="E15" s="207"/>
      <c r="F15" s="207"/>
      <c r="G15" s="207"/>
      <c r="H15" s="315"/>
      <c r="I15" s="296" t="s">
        <v>129</v>
      </c>
      <c r="J15" s="292" t="s">
        <v>147</v>
      </c>
      <c r="K15" s="297"/>
      <c r="L15" s="294">
        <v>2</v>
      </c>
      <c r="M15" s="298"/>
      <c r="N15" s="281">
        <v>2</v>
      </c>
      <c r="O15" s="298"/>
      <c r="P15" s="281">
        <v>0</v>
      </c>
      <c r="Q15" s="298"/>
      <c r="R15" s="281">
        <v>1</v>
      </c>
      <c r="S15" s="297"/>
      <c r="T15" s="295"/>
    </row>
    <row r="16" spans="1:20" s="204" customFormat="1" ht="33.75">
      <c r="A16" s="338"/>
      <c r="B16" s="337"/>
      <c r="C16" s="337"/>
      <c r="D16" s="207"/>
      <c r="E16" s="207"/>
      <c r="F16" s="207"/>
      <c r="G16" s="207"/>
      <c r="H16" s="315"/>
      <c r="I16" s="296" t="s">
        <v>130</v>
      </c>
      <c r="J16" s="292" t="s">
        <v>148</v>
      </c>
      <c r="K16" s="297"/>
      <c r="L16" s="294">
        <v>200</v>
      </c>
      <c r="M16" s="298"/>
      <c r="N16" s="281">
        <v>200</v>
      </c>
      <c r="O16" s="298"/>
      <c r="P16" s="281">
        <v>200</v>
      </c>
      <c r="Q16" s="298"/>
      <c r="R16" s="281">
        <v>350</v>
      </c>
      <c r="S16" s="297"/>
      <c r="T16" s="295"/>
    </row>
    <row r="17" spans="1:20" s="204" customFormat="1" ht="71.25" customHeight="1">
      <c r="A17" s="338"/>
      <c r="B17" s="337"/>
      <c r="C17" s="337"/>
      <c r="D17" s="207"/>
      <c r="E17" s="207"/>
      <c r="F17" s="207"/>
      <c r="G17" s="207"/>
      <c r="H17" s="315"/>
      <c r="I17" s="291" t="s">
        <v>131</v>
      </c>
      <c r="J17" s="279" t="s">
        <v>149</v>
      </c>
      <c r="K17" s="297"/>
      <c r="L17" s="294">
        <v>5</v>
      </c>
      <c r="M17" s="298"/>
      <c r="N17" s="281">
        <v>3</v>
      </c>
      <c r="O17" s="298"/>
      <c r="P17" s="281">
        <v>1</v>
      </c>
      <c r="Q17" s="298"/>
      <c r="R17" s="281">
        <v>0</v>
      </c>
      <c r="S17" s="297"/>
      <c r="T17" s="295"/>
    </row>
    <row r="18" spans="1:20" s="204" customFormat="1" ht="27" customHeight="1">
      <c r="A18" s="338"/>
      <c r="B18" s="337"/>
      <c r="C18" s="337"/>
      <c r="D18" s="207"/>
      <c r="E18" s="207"/>
      <c r="F18" s="207"/>
      <c r="G18" s="207"/>
      <c r="H18" s="315"/>
      <c r="I18" s="291" t="s">
        <v>167</v>
      </c>
      <c r="J18" s="279" t="s">
        <v>150</v>
      </c>
      <c r="K18" s="297"/>
      <c r="L18" s="281">
        <v>0</v>
      </c>
      <c r="M18" s="298"/>
      <c r="N18" s="281">
        <v>48</v>
      </c>
      <c r="O18" s="298"/>
      <c r="P18" s="281">
        <v>0</v>
      </c>
      <c r="Q18" s="298"/>
      <c r="R18" s="281">
        <v>0</v>
      </c>
      <c r="S18" s="297"/>
      <c r="T18" s="295"/>
    </row>
    <row r="19" spans="1:20" s="204" customFormat="1" ht="60.75" customHeight="1">
      <c r="A19" s="338"/>
      <c r="B19" s="337"/>
      <c r="C19" s="337"/>
      <c r="D19" s="3"/>
      <c r="E19" s="3"/>
      <c r="F19" s="3"/>
      <c r="G19" s="3"/>
      <c r="H19" s="270" t="s">
        <v>165</v>
      </c>
      <c r="I19" s="291" t="s">
        <v>132</v>
      </c>
      <c r="J19" s="279" t="s">
        <v>151</v>
      </c>
      <c r="K19" s="254">
        <f>M19+O19+Q19+S19</f>
        <v>161300000</v>
      </c>
      <c r="L19" s="281">
        <v>5</v>
      </c>
      <c r="M19" s="278">
        <v>39324000</v>
      </c>
      <c r="N19" s="281">
        <v>5</v>
      </c>
      <c r="O19" s="278">
        <v>40074000</v>
      </c>
      <c r="P19" s="281">
        <v>5</v>
      </c>
      <c r="Q19" s="278">
        <v>42074000</v>
      </c>
      <c r="R19" s="281">
        <v>5</v>
      </c>
      <c r="S19" s="278">
        <v>39828000</v>
      </c>
      <c r="T19" s="295"/>
    </row>
    <row r="20" spans="1:20" s="204" customFormat="1" ht="60" customHeight="1">
      <c r="A20" s="341">
        <v>2</v>
      </c>
      <c r="B20" s="339" t="s">
        <v>121</v>
      </c>
      <c r="C20" s="339" t="s">
        <v>122</v>
      </c>
      <c r="D20" s="200"/>
      <c r="E20" s="200"/>
      <c r="F20" s="200"/>
      <c r="G20" s="200"/>
      <c r="H20" s="214" t="s">
        <v>123</v>
      </c>
      <c r="I20" s="211" t="s">
        <v>133</v>
      </c>
      <c r="J20" s="235">
        <v>0.64</v>
      </c>
      <c r="K20" s="221">
        <f>K21</f>
        <v>43025000</v>
      </c>
      <c r="L20" s="234"/>
      <c r="M20" s="221">
        <f>M21</f>
        <v>0</v>
      </c>
      <c r="N20" s="234"/>
      <c r="O20" s="221">
        <f>O21</f>
        <v>0</v>
      </c>
      <c r="P20" s="234"/>
      <c r="Q20" s="221">
        <f>Q21</f>
        <v>43025000</v>
      </c>
      <c r="R20" s="234"/>
      <c r="S20" s="221">
        <f>S21</f>
        <v>0</v>
      </c>
      <c r="T20" s="210"/>
    </row>
    <row r="21" spans="1:20" s="237" customFormat="1" ht="50.25" customHeight="1">
      <c r="A21" s="342"/>
      <c r="B21" s="340"/>
      <c r="C21" s="340"/>
      <c r="D21" s="236"/>
      <c r="E21" s="236"/>
      <c r="F21" s="236"/>
      <c r="G21" s="236"/>
      <c r="H21" s="270" t="s">
        <v>164</v>
      </c>
      <c r="I21" s="222" t="s">
        <v>134</v>
      </c>
      <c r="J21" s="231" t="s">
        <v>152</v>
      </c>
      <c r="K21" s="224">
        <f>M21+O21+Q21+S21</f>
        <v>43025000</v>
      </c>
      <c r="L21" s="232">
        <v>0</v>
      </c>
      <c r="M21" s="233">
        <v>0</v>
      </c>
      <c r="N21" s="232">
        <v>0</v>
      </c>
      <c r="O21" s="233">
        <v>0</v>
      </c>
      <c r="P21" s="232">
        <v>18</v>
      </c>
      <c r="Q21" s="233">
        <v>43025000</v>
      </c>
      <c r="R21" s="232">
        <v>0</v>
      </c>
      <c r="S21" s="233">
        <v>0</v>
      </c>
      <c r="T21" s="232"/>
    </row>
    <row r="22" spans="1:20" s="242" customFormat="1" ht="45">
      <c r="A22" s="304">
        <v>3</v>
      </c>
      <c r="B22" s="303" t="s">
        <v>124</v>
      </c>
      <c r="C22" s="206" t="s">
        <v>49</v>
      </c>
      <c r="D22" s="238"/>
      <c r="E22" s="238"/>
      <c r="F22" s="238"/>
      <c r="G22" s="239"/>
      <c r="H22" s="215" t="s">
        <v>117</v>
      </c>
      <c r="I22" s="216" t="s">
        <v>135</v>
      </c>
      <c r="J22" s="243">
        <v>1</v>
      </c>
      <c r="K22" s="240">
        <f>SUM(K23:K24)</f>
        <v>795434500</v>
      </c>
      <c r="L22" s="234">
        <v>25</v>
      </c>
      <c r="M22" s="221">
        <f>SUM(M23:M24)</f>
        <v>217381000</v>
      </c>
      <c r="N22" s="234">
        <v>25</v>
      </c>
      <c r="O22" s="221">
        <f>SUM(O23:O24)</f>
        <v>185081000</v>
      </c>
      <c r="P22" s="234">
        <v>25</v>
      </c>
      <c r="Q22" s="221">
        <f>SUM(Q23:Q24)</f>
        <v>219831000</v>
      </c>
      <c r="R22" s="273">
        <v>25</v>
      </c>
      <c r="S22" s="221">
        <f>SUM(S23:S24)</f>
        <v>173141500</v>
      </c>
      <c r="T22" s="241"/>
    </row>
    <row r="23" spans="1:20" s="242" customFormat="1" ht="60.75" customHeight="1">
      <c r="A23" s="304"/>
      <c r="B23" s="303"/>
      <c r="C23" s="245" t="s">
        <v>50</v>
      </c>
      <c r="D23" s="236"/>
      <c r="E23" s="236"/>
      <c r="F23" s="236"/>
      <c r="G23" s="236"/>
      <c r="H23" s="290" t="s">
        <v>162</v>
      </c>
      <c r="I23" s="217" t="s">
        <v>136</v>
      </c>
      <c r="J23" s="231">
        <v>12</v>
      </c>
      <c r="K23" s="274">
        <f>M23+O23+Q23+S23</f>
        <v>448109500</v>
      </c>
      <c r="L23" s="231">
        <v>3</v>
      </c>
      <c r="M23" s="274">
        <v>129957000</v>
      </c>
      <c r="N23" s="231">
        <v>3</v>
      </c>
      <c r="O23" s="274">
        <v>97657000</v>
      </c>
      <c r="P23" s="231">
        <v>3</v>
      </c>
      <c r="Q23" s="274">
        <v>132407000</v>
      </c>
      <c r="R23" s="231">
        <v>3</v>
      </c>
      <c r="S23" s="274">
        <v>88088500</v>
      </c>
      <c r="T23" s="225"/>
    </row>
    <row r="24" spans="1:20" s="242" customFormat="1" ht="73.5" customHeight="1">
      <c r="A24" s="304"/>
      <c r="B24" s="303"/>
      <c r="C24" s="246" t="s">
        <v>51</v>
      </c>
      <c r="D24" s="236"/>
      <c r="E24" s="236"/>
      <c r="F24" s="236"/>
      <c r="G24" s="236"/>
      <c r="H24" s="290" t="s">
        <v>163</v>
      </c>
      <c r="I24" s="290" t="s">
        <v>137</v>
      </c>
      <c r="J24" s="231">
        <v>12</v>
      </c>
      <c r="K24" s="274">
        <f>M24+O24+Q24+S24</f>
        <v>347325000</v>
      </c>
      <c r="L24" s="231">
        <v>3</v>
      </c>
      <c r="M24" s="274">
        <v>87424000</v>
      </c>
      <c r="N24" s="231">
        <v>3</v>
      </c>
      <c r="O24" s="274">
        <v>87424000</v>
      </c>
      <c r="P24" s="231">
        <v>3</v>
      </c>
      <c r="Q24" s="274">
        <v>87424000</v>
      </c>
      <c r="R24" s="231">
        <v>3</v>
      </c>
      <c r="S24" s="274">
        <v>85053000</v>
      </c>
      <c r="T24" s="225"/>
    </row>
    <row r="25" spans="1:20" s="267" customFormat="1" ht="47.25" customHeight="1">
      <c r="A25" s="264"/>
      <c r="B25" s="264"/>
      <c r="C25" s="265"/>
      <c r="D25" s="266"/>
      <c r="E25" s="266"/>
      <c r="F25" s="266"/>
      <c r="G25" s="266"/>
      <c r="H25" s="214" t="s">
        <v>153</v>
      </c>
      <c r="I25" s="251" t="s">
        <v>138</v>
      </c>
      <c r="J25" s="275">
        <v>1</v>
      </c>
      <c r="K25" s="276">
        <f>SUM(K26:K28)</f>
        <v>297654000</v>
      </c>
      <c r="L25" s="277">
        <v>25</v>
      </c>
      <c r="M25" s="276">
        <f>SUM(M26:M28)</f>
        <v>52126000</v>
      </c>
      <c r="N25" s="277">
        <v>25</v>
      </c>
      <c r="O25" s="276">
        <f>SUM(O26:O28)</f>
        <v>155176000</v>
      </c>
      <c r="P25" s="277">
        <v>25</v>
      </c>
      <c r="Q25" s="276">
        <f>SUM(Q26:Q28)</f>
        <v>26676000</v>
      </c>
      <c r="R25" s="277">
        <v>25</v>
      </c>
      <c r="S25" s="276">
        <f>SUM(S26:S28)</f>
        <v>63676000</v>
      </c>
      <c r="T25" s="252"/>
    </row>
    <row r="26" spans="1:20" s="267" customFormat="1" ht="72" customHeight="1">
      <c r="A26" s="264"/>
      <c r="B26" s="264"/>
      <c r="C26" s="268"/>
      <c r="D26" s="269"/>
      <c r="E26" s="269"/>
      <c r="F26" s="269"/>
      <c r="G26" s="269"/>
      <c r="H26" s="270" t="s">
        <v>161</v>
      </c>
      <c r="I26" s="289" t="s">
        <v>139</v>
      </c>
      <c r="J26" s="279">
        <v>15</v>
      </c>
      <c r="K26" s="278">
        <f t="shared" ref="K26:K27" si="0">M26+O26+Q26+S26</f>
        <v>159204000</v>
      </c>
      <c r="L26" s="279">
        <v>3</v>
      </c>
      <c r="M26" s="278">
        <v>26676000</v>
      </c>
      <c r="N26" s="279">
        <v>4</v>
      </c>
      <c r="O26" s="278">
        <v>52176000</v>
      </c>
      <c r="P26" s="279">
        <v>4</v>
      </c>
      <c r="Q26" s="278">
        <v>26676000</v>
      </c>
      <c r="R26" s="279">
        <v>4</v>
      </c>
      <c r="S26" s="278">
        <v>53676000</v>
      </c>
      <c r="T26" s="253"/>
    </row>
    <row r="27" spans="1:20" s="267" customFormat="1" ht="56.25" customHeight="1">
      <c r="A27" s="264"/>
      <c r="B27" s="264"/>
      <c r="C27" s="268"/>
      <c r="D27" s="269"/>
      <c r="E27" s="269"/>
      <c r="F27" s="269"/>
      <c r="G27" s="269"/>
      <c r="H27" s="299" t="s">
        <v>160</v>
      </c>
      <c r="I27" s="289" t="s">
        <v>140</v>
      </c>
      <c r="J27" s="280">
        <v>8</v>
      </c>
      <c r="K27" s="301">
        <f t="shared" si="0"/>
        <v>138450000</v>
      </c>
      <c r="L27" s="281">
        <v>1</v>
      </c>
      <c r="M27" s="301">
        <v>25450000</v>
      </c>
      <c r="N27" s="280">
        <v>3</v>
      </c>
      <c r="O27" s="301">
        <v>103000000</v>
      </c>
      <c r="P27" s="280">
        <v>2</v>
      </c>
      <c r="Q27" s="301">
        <v>0</v>
      </c>
      <c r="R27" s="281">
        <v>2</v>
      </c>
      <c r="S27" s="301">
        <v>10000000</v>
      </c>
      <c r="T27" s="255"/>
    </row>
    <row r="28" spans="1:20" s="267" customFormat="1" ht="48.75" customHeight="1">
      <c r="A28" s="264"/>
      <c r="B28" s="264"/>
      <c r="C28" s="268"/>
      <c r="D28" s="269"/>
      <c r="E28" s="269"/>
      <c r="F28" s="269"/>
      <c r="G28" s="269"/>
      <c r="H28" s="300"/>
      <c r="I28" s="289" t="s">
        <v>141</v>
      </c>
      <c r="J28" s="280">
        <v>9</v>
      </c>
      <c r="K28" s="302"/>
      <c r="L28" s="281">
        <v>3</v>
      </c>
      <c r="M28" s="302"/>
      <c r="N28" s="280">
        <v>5</v>
      </c>
      <c r="O28" s="302"/>
      <c r="P28" s="280">
        <v>0</v>
      </c>
      <c r="Q28" s="302"/>
      <c r="R28" s="281">
        <v>1</v>
      </c>
      <c r="S28" s="302"/>
      <c r="T28" s="256"/>
    </row>
    <row r="29" spans="1:20" s="267" customFormat="1" ht="45">
      <c r="A29" s="264"/>
      <c r="B29" s="264"/>
      <c r="C29" s="268"/>
      <c r="D29" s="269"/>
      <c r="E29" s="269"/>
      <c r="F29" s="269"/>
      <c r="G29" s="269"/>
      <c r="H29" s="201" t="s">
        <v>116</v>
      </c>
      <c r="I29" s="257" t="s">
        <v>142</v>
      </c>
      <c r="J29" s="282">
        <v>1</v>
      </c>
      <c r="K29" s="283">
        <f>K30</f>
        <v>97100000</v>
      </c>
      <c r="L29" s="284">
        <v>44</v>
      </c>
      <c r="M29" s="283">
        <f>M30</f>
        <v>48000000</v>
      </c>
      <c r="N29" s="285">
        <v>39</v>
      </c>
      <c r="O29" s="283">
        <f>O30</f>
        <v>40100000</v>
      </c>
      <c r="P29" s="285">
        <v>17</v>
      </c>
      <c r="Q29" s="283">
        <f>Q30</f>
        <v>9000000</v>
      </c>
      <c r="R29" s="286"/>
      <c r="S29" s="271">
        <f>S30</f>
        <v>0</v>
      </c>
      <c r="T29" s="258"/>
    </row>
    <row r="30" spans="1:20" s="267" customFormat="1" ht="73.5" customHeight="1">
      <c r="A30" s="264"/>
      <c r="B30" s="264"/>
      <c r="C30" s="268"/>
      <c r="D30" s="269"/>
      <c r="E30" s="269"/>
      <c r="F30" s="269"/>
      <c r="G30" s="269"/>
      <c r="H30" s="270" t="s">
        <v>159</v>
      </c>
      <c r="I30" s="259"/>
      <c r="J30" s="280">
        <v>18</v>
      </c>
      <c r="K30" s="278">
        <v>97100000</v>
      </c>
      <c r="L30" s="281">
        <v>8</v>
      </c>
      <c r="M30" s="278">
        <v>48000000</v>
      </c>
      <c r="N30" s="280">
        <v>7</v>
      </c>
      <c r="O30" s="278">
        <v>40100000</v>
      </c>
      <c r="P30" s="280">
        <v>3</v>
      </c>
      <c r="Q30" s="278">
        <v>9000000</v>
      </c>
      <c r="R30" s="281"/>
      <c r="S30" s="278">
        <v>0</v>
      </c>
      <c r="T30" s="259"/>
    </row>
    <row r="31" spans="1:20" s="267" customFormat="1" ht="67.5">
      <c r="A31" s="264"/>
      <c r="B31" s="264"/>
      <c r="C31" s="268"/>
      <c r="D31" s="269"/>
      <c r="E31" s="269"/>
      <c r="F31" s="269"/>
      <c r="G31" s="269"/>
      <c r="H31" s="201" t="s">
        <v>115</v>
      </c>
      <c r="I31" s="257" t="s">
        <v>143</v>
      </c>
      <c r="J31" s="282">
        <v>1</v>
      </c>
      <c r="K31" s="287">
        <f>K32</f>
        <v>5649000</v>
      </c>
      <c r="L31" s="286">
        <v>28</v>
      </c>
      <c r="M31" s="287">
        <f>M32</f>
        <v>1413250</v>
      </c>
      <c r="N31" s="288">
        <v>28</v>
      </c>
      <c r="O31" s="287">
        <f>O32</f>
        <v>1413250</v>
      </c>
      <c r="P31" s="288">
        <v>16</v>
      </c>
      <c r="Q31" s="287">
        <f>Q32</f>
        <v>1413250</v>
      </c>
      <c r="R31" s="286">
        <v>28</v>
      </c>
      <c r="S31" s="287">
        <f>S32</f>
        <v>1409250</v>
      </c>
      <c r="T31" s="258"/>
    </row>
    <row r="32" spans="1:20" s="267" customFormat="1" ht="60.75" customHeight="1">
      <c r="A32" s="265"/>
      <c r="B32" s="265"/>
      <c r="C32" s="268"/>
      <c r="D32" s="269"/>
      <c r="E32" s="269"/>
      <c r="F32" s="269"/>
      <c r="G32" s="269"/>
      <c r="H32" s="270" t="s">
        <v>154</v>
      </c>
      <c r="I32" s="260" t="s">
        <v>144</v>
      </c>
      <c r="J32" s="280">
        <v>7</v>
      </c>
      <c r="K32" s="278">
        <f>M32+O32+Q32+S32</f>
        <v>5649000</v>
      </c>
      <c r="L32" s="281">
        <v>2</v>
      </c>
      <c r="M32" s="278">
        <v>1413250</v>
      </c>
      <c r="N32" s="280">
        <v>2</v>
      </c>
      <c r="O32" s="278">
        <v>1413250</v>
      </c>
      <c r="P32" s="280">
        <v>1</v>
      </c>
      <c r="Q32" s="278">
        <v>1413250</v>
      </c>
      <c r="R32" s="281">
        <v>2</v>
      </c>
      <c r="S32" s="278">
        <v>1409250</v>
      </c>
      <c r="T32" s="259"/>
    </row>
    <row r="33" spans="1:20" s="267" customFormat="1" ht="11.25">
      <c r="A33" s="268"/>
      <c r="B33" s="268"/>
      <c r="C33" s="268"/>
      <c r="D33" s="269"/>
      <c r="E33" s="269"/>
      <c r="F33" s="269"/>
      <c r="G33" s="269"/>
      <c r="H33" s="268"/>
      <c r="I33" s="261"/>
      <c r="J33" s="261"/>
      <c r="K33" s="262">
        <f>K31+K29+K25+K22+K20+K10</f>
        <v>3000000000</v>
      </c>
      <c r="L33" s="261"/>
      <c r="M33" s="262">
        <f>M31+M29+M25+M22+M20+M10</f>
        <v>751007500</v>
      </c>
      <c r="N33" s="263"/>
      <c r="O33" s="262">
        <f>O31+O29+O25+O22+O20+O10</f>
        <v>835620000</v>
      </c>
      <c r="P33" s="263"/>
      <c r="Q33" s="262">
        <f>Q31+Q29+Q25+Q22+Q20+Q10</f>
        <v>758707500</v>
      </c>
      <c r="R33" s="263"/>
      <c r="S33" s="262">
        <f>S31+S29+S25+S22+S20+S10</f>
        <v>633165000</v>
      </c>
      <c r="T33" s="261"/>
    </row>
    <row r="34" spans="1:20" s="242" customFormat="1">
      <c r="A34" s="247"/>
      <c r="D34" s="248"/>
      <c r="E34" s="248"/>
      <c r="F34" s="248"/>
      <c r="G34" s="248"/>
      <c r="J34" s="249"/>
      <c r="K34" s="250"/>
      <c r="M34" s="250"/>
      <c r="O34" s="250"/>
      <c r="Q34" s="250"/>
      <c r="S34" s="250"/>
    </row>
    <row r="36" spans="1:20">
      <c r="A36" s="272"/>
      <c r="B36" s="244"/>
      <c r="C36" s="244"/>
      <c r="Q36" s="345" t="s">
        <v>155</v>
      </c>
      <c r="R36" s="345"/>
      <c r="S36" s="345"/>
    </row>
    <row r="37" spans="1:20">
      <c r="A37" s="272"/>
      <c r="B37" s="244"/>
      <c r="C37" s="244"/>
      <c r="Q37" s="345" t="s">
        <v>156</v>
      </c>
      <c r="R37" s="345"/>
      <c r="S37" s="345"/>
    </row>
    <row r="39" spans="1:20">
      <c r="A39" s="1"/>
    </row>
    <row r="40" spans="1:20">
      <c r="A40" s="1"/>
    </row>
    <row r="41" spans="1:20" ht="15">
      <c r="A41" s="1"/>
      <c r="Q41" s="346" t="s">
        <v>157</v>
      </c>
      <c r="R41" s="346"/>
      <c r="S41" s="346"/>
    </row>
    <row r="42" spans="1:20">
      <c r="A42" s="2"/>
      <c r="Q42" s="345" t="s">
        <v>158</v>
      </c>
      <c r="R42" s="345"/>
      <c r="S42" s="345"/>
    </row>
  </sheetData>
  <mergeCells count="52">
    <mergeCell ref="Q36:S36"/>
    <mergeCell ref="Q37:S37"/>
    <mergeCell ref="Q41:S41"/>
    <mergeCell ref="Q42:S42"/>
    <mergeCell ref="R10:R13"/>
    <mergeCell ref="S10:S13"/>
    <mergeCell ref="S27:S28"/>
    <mergeCell ref="T10:T13"/>
    <mergeCell ref="B10:B19"/>
    <mergeCell ref="C10:C19"/>
    <mergeCell ref="A10:A19"/>
    <mergeCell ref="B20:B21"/>
    <mergeCell ref="A20:A21"/>
    <mergeCell ref="C20:C21"/>
    <mergeCell ref="I10:I11"/>
    <mergeCell ref="R8:S8"/>
    <mergeCell ref="T5:T7"/>
    <mergeCell ref="A2:T2"/>
    <mergeCell ref="A3:T3"/>
    <mergeCell ref="H5:H7"/>
    <mergeCell ref="I5:I7"/>
    <mergeCell ref="J5:K6"/>
    <mergeCell ref="A5:A6"/>
    <mergeCell ref="B5:B6"/>
    <mergeCell ref="C5:C6"/>
    <mergeCell ref="D5:G6"/>
    <mergeCell ref="L6:M6"/>
    <mergeCell ref="N6:O6"/>
    <mergeCell ref="P6:Q6"/>
    <mergeCell ref="R6:S6"/>
    <mergeCell ref="L5:S5"/>
    <mergeCell ref="B22:B24"/>
    <mergeCell ref="A22:A24"/>
    <mergeCell ref="L8:M8"/>
    <mergeCell ref="N8:O8"/>
    <mergeCell ref="P8:Q8"/>
    <mergeCell ref="H10:H13"/>
    <mergeCell ref="J10:J11"/>
    <mergeCell ref="K10:K13"/>
    <mergeCell ref="J8:K8"/>
    <mergeCell ref="M10:M13"/>
    <mergeCell ref="L10:L13"/>
    <mergeCell ref="N10:N13"/>
    <mergeCell ref="O10:O13"/>
    <mergeCell ref="P10:P13"/>
    <mergeCell ref="Q10:Q13"/>
    <mergeCell ref="H14:H18"/>
    <mergeCell ref="H27:H28"/>
    <mergeCell ref="K27:K28"/>
    <mergeCell ref="M27:M28"/>
    <mergeCell ref="O27:O28"/>
    <mergeCell ref="Q27:Q28"/>
  </mergeCells>
  <printOptions horizontalCentered="1"/>
  <pageMargins left="0" right="0" top="0.74803149606299213" bottom="0.98425196850393704" header="0.31496062992125984" footer="0.31496062992125984"/>
  <pageSetup paperSize="9" scale="80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8"/>
  <sheetViews>
    <sheetView view="pageBreakPreview" zoomScale="80" zoomScaleSheetLayoutView="80" workbookViewId="0">
      <pane ySplit="3435" topLeftCell="A17" activePane="bottomLeft"/>
      <selection activeCell="A2" sqref="A2:AE2"/>
      <selection pane="bottomLeft" activeCell="F44" sqref="F44"/>
    </sheetView>
  </sheetViews>
  <sheetFormatPr defaultRowHeight="12.75"/>
  <cols>
    <col min="1" max="1" width="6" style="6" customWidth="1"/>
    <col min="2" max="2" width="15.7109375" style="6" customWidth="1"/>
    <col min="3" max="3" width="4.7109375" style="8" hidden="1" customWidth="1"/>
    <col min="4" max="4" width="2.42578125" style="10" customWidth="1"/>
    <col min="5" max="5" width="20.28515625" style="6" customWidth="1"/>
    <col min="6" max="6" width="14.42578125" style="6" customWidth="1"/>
    <col min="7" max="7" width="15.85546875" style="6" customWidth="1"/>
    <col min="8" max="8" width="6.28515625" style="9" customWidth="1"/>
    <col min="9" max="9" width="6.28515625" style="10" customWidth="1"/>
    <col min="10" max="10" width="8.7109375" style="9" customWidth="1"/>
    <col min="11" max="11" width="12.140625" style="10" customWidth="1"/>
    <col min="12" max="12" width="6.5703125" style="9" customWidth="1"/>
    <col min="13" max="13" width="12.140625" style="10" customWidth="1"/>
    <col min="14" max="14" width="6.5703125" style="9" customWidth="1"/>
    <col min="15" max="15" width="12.140625" style="10" customWidth="1"/>
    <col min="16" max="16" width="6.5703125" style="9" customWidth="1"/>
    <col min="17" max="17" width="12.140625" style="10" customWidth="1"/>
    <col min="18" max="18" width="12.28515625" style="10" customWidth="1"/>
    <col min="19" max="30" width="3.42578125" style="6" customWidth="1"/>
    <col min="31" max="31" width="9.140625" style="6"/>
    <col min="32" max="32" width="13.5703125" style="6" bestFit="1" customWidth="1"/>
    <col min="33" max="256" width="9.140625" style="6"/>
    <col min="257" max="257" width="6" style="6" customWidth="1"/>
    <col min="258" max="258" width="15.7109375" style="6" customWidth="1"/>
    <col min="259" max="259" width="0" style="6" hidden="1" customWidth="1"/>
    <col min="260" max="260" width="2.42578125" style="6" customWidth="1"/>
    <col min="261" max="261" width="20.28515625" style="6" customWidth="1"/>
    <col min="262" max="262" width="14.42578125" style="6" customWidth="1"/>
    <col min="263" max="263" width="15.85546875" style="6" customWidth="1"/>
    <col min="264" max="265" width="6.28515625" style="6" customWidth="1"/>
    <col min="266" max="266" width="8.7109375" style="6" customWidth="1"/>
    <col min="267" max="267" width="12.140625" style="6" customWidth="1"/>
    <col min="268" max="268" width="6.5703125" style="6" customWidth="1"/>
    <col min="269" max="269" width="12.140625" style="6" customWidth="1"/>
    <col min="270" max="270" width="6.5703125" style="6" customWidth="1"/>
    <col min="271" max="271" width="12.140625" style="6" customWidth="1"/>
    <col min="272" max="272" width="6.5703125" style="6" customWidth="1"/>
    <col min="273" max="273" width="12.140625" style="6" customWidth="1"/>
    <col min="274" max="274" width="12.28515625" style="6" customWidth="1"/>
    <col min="275" max="286" width="3.42578125" style="6" customWidth="1"/>
    <col min="287" max="287" width="9.140625" style="6"/>
    <col min="288" max="288" width="13.5703125" style="6" bestFit="1" customWidth="1"/>
    <col min="289" max="512" width="9.140625" style="6"/>
    <col min="513" max="513" width="6" style="6" customWidth="1"/>
    <col min="514" max="514" width="15.7109375" style="6" customWidth="1"/>
    <col min="515" max="515" width="0" style="6" hidden="1" customWidth="1"/>
    <col min="516" max="516" width="2.42578125" style="6" customWidth="1"/>
    <col min="517" max="517" width="20.28515625" style="6" customWidth="1"/>
    <col min="518" max="518" width="14.42578125" style="6" customWidth="1"/>
    <col min="519" max="519" width="15.85546875" style="6" customWidth="1"/>
    <col min="520" max="521" width="6.28515625" style="6" customWidth="1"/>
    <col min="522" max="522" width="8.7109375" style="6" customWidth="1"/>
    <col min="523" max="523" width="12.140625" style="6" customWidth="1"/>
    <col min="524" max="524" width="6.5703125" style="6" customWidth="1"/>
    <col min="525" max="525" width="12.140625" style="6" customWidth="1"/>
    <col min="526" max="526" width="6.5703125" style="6" customWidth="1"/>
    <col min="527" max="527" width="12.140625" style="6" customWidth="1"/>
    <col min="528" max="528" width="6.5703125" style="6" customWidth="1"/>
    <col min="529" max="529" width="12.140625" style="6" customWidth="1"/>
    <col min="530" max="530" width="12.28515625" style="6" customWidth="1"/>
    <col min="531" max="542" width="3.42578125" style="6" customWidth="1"/>
    <col min="543" max="543" width="9.140625" style="6"/>
    <col min="544" max="544" width="13.5703125" style="6" bestFit="1" customWidth="1"/>
    <col min="545" max="768" width="9.140625" style="6"/>
    <col min="769" max="769" width="6" style="6" customWidth="1"/>
    <col min="770" max="770" width="15.7109375" style="6" customWidth="1"/>
    <col min="771" max="771" width="0" style="6" hidden="1" customWidth="1"/>
    <col min="772" max="772" width="2.42578125" style="6" customWidth="1"/>
    <col min="773" max="773" width="20.28515625" style="6" customWidth="1"/>
    <col min="774" max="774" width="14.42578125" style="6" customWidth="1"/>
    <col min="775" max="775" width="15.85546875" style="6" customWidth="1"/>
    <col min="776" max="777" width="6.28515625" style="6" customWidth="1"/>
    <col min="778" max="778" width="8.7109375" style="6" customWidth="1"/>
    <col min="779" max="779" width="12.140625" style="6" customWidth="1"/>
    <col min="780" max="780" width="6.5703125" style="6" customWidth="1"/>
    <col min="781" max="781" width="12.140625" style="6" customWidth="1"/>
    <col min="782" max="782" width="6.5703125" style="6" customWidth="1"/>
    <col min="783" max="783" width="12.140625" style="6" customWidth="1"/>
    <col min="784" max="784" width="6.5703125" style="6" customWidth="1"/>
    <col min="785" max="785" width="12.140625" style="6" customWidth="1"/>
    <col min="786" max="786" width="12.28515625" style="6" customWidth="1"/>
    <col min="787" max="798" width="3.42578125" style="6" customWidth="1"/>
    <col min="799" max="799" width="9.140625" style="6"/>
    <col min="800" max="800" width="13.5703125" style="6" bestFit="1" customWidth="1"/>
    <col min="801" max="1024" width="9.140625" style="6"/>
    <col min="1025" max="1025" width="6" style="6" customWidth="1"/>
    <col min="1026" max="1026" width="15.7109375" style="6" customWidth="1"/>
    <col min="1027" max="1027" width="0" style="6" hidden="1" customWidth="1"/>
    <col min="1028" max="1028" width="2.42578125" style="6" customWidth="1"/>
    <col min="1029" max="1029" width="20.28515625" style="6" customWidth="1"/>
    <col min="1030" max="1030" width="14.42578125" style="6" customWidth="1"/>
    <col min="1031" max="1031" width="15.85546875" style="6" customWidth="1"/>
    <col min="1032" max="1033" width="6.28515625" style="6" customWidth="1"/>
    <col min="1034" max="1034" width="8.7109375" style="6" customWidth="1"/>
    <col min="1035" max="1035" width="12.140625" style="6" customWidth="1"/>
    <col min="1036" max="1036" width="6.5703125" style="6" customWidth="1"/>
    <col min="1037" max="1037" width="12.140625" style="6" customWidth="1"/>
    <col min="1038" max="1038" width="6.5703125" style="6" customWidth="1"/>
    <col min="1039" max="1039" width="12.140625" style="6" customWidth="1"/>
    <col min="1040" max="1040" width="6.5703125" style="6" customWidth="1"/>
    <col min="1041" max="1041" width="12.140625" style="6" customWidth="1"/>
    <col min="1042" max="1042" width="12.28515625" style="6" customWidth="1"/>
    <col min="1043" max="1054" width="3.42578125" style="6" customWidth="1"/>
    <col min="1055" max="1055" width="9.140625" style="6"/>
    <col min="1056" max="1056" width="13.5703125" style="6" bestFit="1" customWidth="1"/>
    <col min="1057" max="1280" width="9.140625" style="6"/>
    <col min="1281" max="1281" width="6" style="6" customWidth="1"/>
    <col min="1282" max="1282" width="15.7109375" style="6" customWidth="1"/>
    <col min="1283" max="1283" width="0" style="6" hidden="1" customWidth="1"/>
    <col min="1284" max="1284" width="2.42578125" style="6" customWidth="1"/>
    <col min="1285" max="1285" width="20.28515625" style="6" customWidth="1"/>
    <col min="1286" max="1286" width="14.42578125" style="6" customWidth="1"/>
    <col min="1287" max="1287" width="15.85546875" style="6" customWidth="1"/>
    <col min="1288" max="1289" width="6.28515625" style="6" customWidth="1"/>
    <col min="1290" max="1290" width="8.7109375" style="6" customWidth="1"/>
    <col min="1291" max="1291" width="12.140625" style="6" customWidth="1"/>
    <col min="1292" max="1292" width="6.5703125" style="6" customWidth="1"/>
    <col min="1293" max="1293" width="12.140625" style="6" customWidth="1"/>
    <col min="1294" max="1294" width="6.5703125" style="6" customWidth="1"/>
    <col min="1295" max="1295" width="12.140625" style="6" customWidth="1"/>
    <col min="1296" max="1296" width="6.5703125" style="6" customWidth="1"/>
    <col min="1297" max="1297" width="12.140625" style="6" customWidth="1"/>
    <col min="1298" max="1298" width="12.28515625" style="6" customWidth="1"/>
    <col min="1299" max="1310" width="3.42578125" style="6" customWidth="1"/>
    <col min="1311" max="1311" width="9.140625" style="6"/>
    <col min="1312" max="1312" width="13.5703125" style="6" bestFit="1" customWidth="1"/>
    <col min="1313" max="1536" width="9.140625" style="6"/>
    <col min="1537" max="1537" width="6" style="6" customWidth="1"/>
    <col min="1538" max="1538" width="15.7109375" style="6" customWidth="1"/>
    <col min="1539" max="1539" width="0" style="6" hidden="1" customWidth="1"/>
    <col min="1540" max="1540" width="2.42578125" style="6" customWidth="1"/>
    <col min="1541" max="1541" width="20.28515625" style="6" customWidth="1"/>
    <col min="1542" max="1542" width="14.42578125" style="6" customWidth="1"/>
    <col min="1543" max="1543" width="15.85546875" style="6" customWidth="1"/>
    <col min="1544" max="1545" width="6.28515625" style="6" customWidth="1"/>
    <col min="1546" max="1546" width="8.7109375" style="6" customWidth="1"/>
    <col min="1547" max="1547" width="12.140625" style="6" customWidth="1"/>
    <col min="1548" max="1548" width="6.5703125" style="6" customWidth="1"/>
    <col min="1549" max="1549" width="12.140625" style="6" customWidth="1"/>
    <col min="1550" max="1550" width="6.5703125" style="6" customWidth="1"/>
    <col min="1551" max="1551" width="12.140625" style="6" customWidth="1"/>
    <col min="1552" max="1552" width="6.5703125" style="6" customWidth="1"/>
    <col min="1553" max="1553" width="12.140625" style="6" customWidth="1"/>
    <col min="1554" max="1554" width="12.28515625" style="6" customWidth="1"/>
    <col min="1555" max="1566" width="3.42578125" style="6" customWidth="1"/>
    <col min="1567" max="1567" width="9.140625" style="6"/>
    <col min="1568" max="1568" width="13.5703125" style="6" bestFit="1" customWidth="1"/>
    <col min="1569" max="1792" width="9.140625" style="6"/>
    <col min="1793" max="1793" width="6" style="6" customWidth="1"/>
    <col min="1794" max="1794" width="15.7109375" style="6" customWidth="1"/>
    <col min="1795" max="1795" width="0" style="6" hidden="1" customWidth="1"/>
    <col min="1796" max="1796" width="2.42578125" style="6" customWidth="1"/>
    <col min="1797" max="1797" width="20.28515625" style="6" customWidth="1"/>
    <col min="1798" max="1798" width="14.42578125" style="6" customWidth="1"/>
    <col min="1799" max="1799" width="15.85546875" style="6" customWidth="1"/>
    <col min="1800" max="1801" width="6.28515625" style="6" customWidth="1"/>
    <col min="1802" max="1802" width="8.7109375" style="6" customWidth="1"/>
    <col min="1803" max="1803" width="12.140625" style="6" customWidth="1"/>
    <col min="1804" max="1804" width="6.5703125" style="6" customWidth="1"/>
    <col min="1805" max="1805" width="12.140625" style="6" customWidth="1"/>
    <col min="1806" max="1806" width="6.5703125" style="6" customWidth="1"/>
    <col min="1807" max="1807" width="12.140625" style="6" customWidth="1"/>
    <col min="1808" max="1808" width="6.5703125" style="6" customWidth="1"/>
    <col min="1809" max="1809" width="12.140625" style="6" customWidth="1"/>
    <col min="1810" max="1810" width="12.28515625" style="6" customWidth="1"/>
    <col min="1811" max="1822" width="3.42578125" style="6" customWidth="1"/>
    <col min="1823" max="1823" width="9.140625" style="6"/>
    <col min="1824" max="1824" width="13.5703125" style="6" bestFit="1" customWidth="1"/>
    <col min="1825" max="2048" width="9.140625" style="6"/>
    <col min="2049" max="2049" width="6" style="6" customWidth="1"/>
    <col min="2050" max="2050" width="15.7109375" style="6" customWidth="1"/>
    <col min="2051" max="2051" width="0" style="6" hidden="1" customWidth="1"/>
    <col min="2052" max="2052" width="2.42578125" style="6" customWidth="1"/>
    <col min="2053" max="2053" width="20.28515625" style="6" customWidth="1"/>
    <col min="2054" max="2054" width="14.42578125" style="6" customWidth="1"/>
    <col min="2055" max="2055" width="15.85546875" style="6" customWidth="1"/>
    <col min="2056" max="2057" width="6.28515625" style="6" customWidth="1"/>
    <col min="2058" max="2058" width="8.7109375" style="6" customWidth="1"/>
    <col min="2059" max="2059" width="12.140625" style="6" customWidth="1"/>
    <col min="2060" max="2060" width="6.5703125" style="6" customWidth="1"/>
    <col min="2061" max="2061" width="12.140625" style="6" customWidth="1"/>
    <col min="2062" max="2062" width="6.5703125" style="6" customWidth="1"/>
    <col min="2063" max="2063" width="12.140625" style="6" customWidth="1"/>
    <col min="2064" max="2064" width="6.5703125" style="6" customWidth="1"/>
    <col min="2065" max="2065" width="12.140625" style="6" customWidth="1"/>
    <col min="2066" max="2066" width="12.28515625" style="6" customWidth="1"/>
    <col min="2067" max="2078" width="3.42578125" style="6" customWidth="1"/>
    <col min="2079" max="2079" width="9.140625" style="6"/>
    <col min="2080" max="2080" width="13.5703125" style="6" bestFit="1" customWidth="1"/>
    <col min="2081" max="2304" width="9.140625" style="6"/>
    <col min="2305" max="2305" width="6" style="6" customWidth="1"/>
    <col min="2306" max="2306" width="15.7109375" style="6" customWidth="1"/>
    <col min="2307" max="2307" width="0" style="6" hidden="1" customWidth="1"/>
    <col min="2308" max="2308" width="2.42578125" style="6" customWidth="1"/>
    <col min="2309" max="2309" width="20.28515625" style="6" customWidth="1"/>
    <col min="2310" max="2310" width="14.42578125" style="6" customWidth="1"/>
    <col min="2311" max="2311" width="15.85546875" style="6" customWidth="1"/>
    <col min="2312" max="2313" width="6.28515625" style="6" customWidth="1"/>
    <col min="2314" max="2314" width="8.7109375" style="6" customWidth="1"/>
    <col min="2315" max="2315" width="12.140625" style="6" customWidth="1"/>
    <col min="2316" max="2316" width="6.5703125" style="6" customWidth="1"/>
    <col min="2317" max="2317" width="12.140625" style="6" customWidth="1"/>
    <col min="2318" max="2318" width="6.5703125" style="6" customWidth="1"/>
    <col min="2319" max="2319" width="12.140625" style="6" customWidth="1"/>
    <col min="2320" max="2320" width="6.5703125" style="6" customWidth="1"/>
    <col min="2321" max="2321" width="12.140625" style="6" customWidth="1"/>
    <col min="2322" max="2322" width="12.28515625" style="6" customWidth="1"/>
    <col min="2323" max="2334" width="3.42578125" style="6" customWidth="1"/>
    <col min="2335" max="2335" width="9.140625" style="6"/>
    <col min="2336" max="2336" width="13.5703125" style="6" bestFit="1" customWidth="1"/>
    <col min="2337" max="2560" width="9.140625" style="6"/>
    <col min="2561" max="2561" width="6" style="6" customWidth="1"/>
    <col min="2562" max="2562" width="15.7109375" style="6" customWidth="1"/>
    <col min="2563" max="2563" width="0" style="6" hidden="1" customWidth="1"/>
    <col min="2564" max="2564" width="2.42578125" style="6" customWidth="1"/>
    <col min="2565" max="2565" width="20.28515625" style="6" customWidth="1"/>
    <col min="2566" max="2566" width="14.42578125" style="6" customWidth="1"/>
    <col min="2567" max="2567" width="15.85546875" style="6" customWidth="1"/>
    <col min="2568" max="2569" width="6.28515625" style="6" customWidth="1"/>
    <col min="2570" max="2570" width="8.7109375" style="6" customWidth="1"/>
    <col min="2571" max="2571" width="12.140625" style="6" customWidth="1"/>
    <col min="2572" max="2572" width="6.5703125" style="6" customWidth="1"/>
    <col min="2573" max="2573" width="12.140625" style="6" customWidth="1"/>
    <col min="2574" max="2574" width="6.5703125" style="6" customWidth="1"/>
    <col min="2575" max="2575" width="12.140625" style="6" customWidth="1"/>
    <col min="2576" max="2576" width="6.5703125" style="6" customWidth="1"/>
    <col min="2577" max="2577" width="12.140625" style="6" customWidth="1"/>
    <col min="2578" max="2578" width="12.28515625" style="6" customWidth="1"/>
    <col min="2579" max="2590" width="3.42578125" style="6" customWidth="1"/>
    <col min="2591" max="2591" width="9.140625" style="6"/>
    <col min="2592" max="2592" width="13.5703125" style="6" bestFit="1" customWidth="1"/>
    <col min="2593" max="2816" width="9.140625" style="6"/>
    <col min="2817" max="2817" width="6" style="6" customWidth="1"/>
    <col min="2818" max="2818" width="15.7109375" style="6" customWidth="1"/>
    <col min="2819" max="2819" width="0" style="6" hidden="1" customWidth="1"/>
    <col min="2820" max="2820" width="2.42578125" style="6" customWidth="1"/>
    <col min="2821" max="2821" width="20.28515625" style="6" customWidth="1"/>
    <col min="2822" max="2822" width="14.42578125" style="6" customWidth="1"/>
    <col min="2823" max="2823" width="15.85546875" style="6" customWidth="1"/>
    <col min="2824" max="2825" width="6.28515625" style="6" customWidth="1"/>
    <col min="2826" max="2826" width="8.7109375" style="6" customWidth="1"/>
    <col min="2827" max="2827" width="12.140625" style="6" customWidth="1"/>
    <col min="2828" max="2828" width="6.5703125" style="6" customWidth="1"/>
    <col min="2829" max="2829" width="12.140625" style="6" customWidth="1"/>
    <col min="2830" max="2830" width="6.5703125" style="6" customWidth="1"/>
    <col min="2831" max="2831" width="12.140625" style="6" customWidth="1"/>
    <col min="2832" max="2832" width="6.5703125" style="6" customWidth="1"/>
    <col min="2833" max="2833" width="12.140625" style="6" customWidth="1"/>
    <col min="2834" max="2834" width="12.28515625" style="6" customWidth="1"/>
    <col min="2835" max="2846" width="3.42578125" style="6" customWidth="1"/>
    <col min="2847" max="2847" width="9.140625" style="6"/>
    <col min="2848" max="2848" width="13.5703125" style="6" bestFit="1" customWidth="1"/>
    <col min="2849" max="3072" width="9.140625" style="6"/>
    <col min="3073" max="3073" width="6" style="6" customWidth="1"/>
    <col min="3074" max="3074" width="15.7109375" style="6" customWidth="1"/>
    <col min="3075" max="3075" width="0" style="6" hidden="1" customWidth="1"/>
    <col min="3076" max="3076" width="2.42578125" style="6" customWidth="1"/>
    <col min="3077" max="3077" width="20.28515625" style="6" customWidth="1"/>
    <col min="3078" max="3078" width="14.42578125" style="6" customWidth="1"/>
    <col min="3079" max="3079" width="15.85546875" style="6" customWidth="1"/>
    <col min="3080" max="3081" width="6.28515625" style="6" customWidth="1"/>
    <col min="3082" max="3082" width="8.7109375" style="6" customWidth="1"/>
    <col min="3083" max="3083" width="12.140625" style="6" customWidth="1"/>
    <col min="3084" max="3084" width="6.5703125" style="6" customWidth="1"/>
    <col min="3085" max="3085" width="12.140625" style="6" customWidth="1"/>
    <col min="3086" max="3086" width="6.5703125" style="6" customWidth="1"/>
    <col min="3087" max="3087" width="12.140625" style="6" customWidth="1"/>
    <col min="3088" max="3088" width="6.5703125" style="6" customWidth="1"/>
    <col min="3089" max="3089" width="12.140625" style="6" customWidth="1"/>
    <col min="3090" max="3090" width="12.28515625" style="6" customWidth="1"/>
    <col min="3091" max="3102" width="3.42578125" style="6" customWidth="1"/>
    <col min="3103" max="3103" width="9.140625" style="6"/>
    <col min="3104" max="3104" width="13.5703125" style="6" bestFit="1" customWidth="1"/>
    <col min="3105" max="3328" width="9.140625" style="6"/>
    <col min="3329" max="3329" width="6" style="6" customWidth="1"/>
    <col min="3330" max="3330" width="15.7109375" style="6" customWidth="1"/>
    <col min="3331" max="3331" width="0" style="6" hidden="1" customWidth="1"/>
    <col min="3332" max="3332" width="2.42578125" style="6" customWidth="1"/>
    <col min="3333" max="3333" width="20.28515625" style="6" customWidth="1"/>
    <col min="3334" max="3334" width="14.42578125" style="6" customWidth="1"/>
    <col min="3335" max="3335" width="15.85546875" style="6" customWidth="1"/>
    <col min="3336" max="3337" width="6.28515625" style="6" customWidth="1"/>
    <col min="3338" max="3338" width="8.7109375" style="6" customWidth="1"/>
    <col min="3339" max="3339" width="12.140625" style="6" customWidth="1"/>
    <col min="3340" max="3340" width="6.5703125" style="6" customWidth="1"/>
    <col min="3341" max="3341" width="12.140625" style="6" customWidth="1"/>
    <col min="3342" max="3342" width="6.5703125" style="6" customWidth="1"/>
    <col min="3343" max="3343" width="12.140625" style="6" customWidth="1"/>
    <col min="3344" max="3344" width="6.5703125" style="6" customWidth="1"/>
    <col min="3345" max="3345" width="12.140625" style="6" customWidth="1"/>
    <col min="3346" max="3346" width="12.28515625" style="6" customWidth="1"/>
    <col min="3347" max="3358" width="3.42578125" style="6" customWidth="1"/>
    <col min="3359" max="3359" width="9.140625" style="6"/>
    <col min="3360" max="3360" width="13.5703125" style="6" bestFit="1" customWidth="1"/>
    <col min="3361" max="3584" width="9.140625" style="6"/>
    <col min="3585" max="3585" width="6" style="6" customWidth="1"/>
    <col min="3586" max="3586" width="15.7109375" style="6" customWidth="1"/>
    <col min="3587" max="3587" width="0" style="6" hidden="1" customWidth="1"/>
    <col min="3588" max="3588" width="2.42578125" style="6" customWidth="1"/>
    <col min="3589" max="3589" width="20.28515625" style="6" customWidth="1"/>
    <col min="3590" max="3590" width="14.42578125" style="6" customWidth="1"/>
    <col min="3591" max="3591" width="15.85546875" style="6" customWidth="1"/>
    <col min="3592" max="3593" width="6.28515625" style="6" customWidth="1"/>
    <col min="3594" max="3594" width="8.7109375" style="6" customWidth="1"/>
    <col min="3595" max="3595" width="12.140625" style="6" customWidth="1"/>
    <col min="3596" max="3596" width="6.5703125" style="6" customWidth="1"/>
    <col min="3597" max="3597" width="12.140625" style="6" customWidth="1"/>
    <col min="3598" max="3598" width="6.5703125" style="6" customWidth="1"/>
    <col min="3599" max="3599" width="12.140625" style="6" customWidth="1"/>
    <col min="3600" max="3600" width="6.5703125" style="6" customWidth="1"/>
    <col min="3601" max="3601" width="12.140625" style="6" customWidth="1"/>
    <col min="3602" max="3602" width="12.28515625" style="6" customWidth="1"/>
    <col min="3603" max="3614" width="3.42578125" style="6" customWidth="1"/>
    <col min="3615" max="3615" width="9.140625" style="6"/>
    <col min="3616" max="3616" width="13.5703125" style="6" bestFit="1" customWidth="1"/>
    <col min="3617" max="3840" width="9.140625" style="6"/>
    <col min="3841" max="3841" width="6" style="6" customWidth="1"/>
    <col min="3842" max="3842" width="15.7109375" style="6" customWidth="1"/>
    <col min="3843" max="3843" width="0" style="6" hidden="1" customWidth="1"/>
    <col min="3844" max="3844" width="2.42578125" style="6" customWidth="1"/>
    <col min="3845" max="3845" width="20.28515625" style="6" customWidth="1"/>
    <col min="3846" max="3846" width="14.42578125" style="6" customWidth="1"/>
    <col min="3847" max="3847" width="15.85546875" style="6" customWidth="1"/>
    <col min="3848" max="3849" width="6.28515625" style="6" customWidth="1"/>
    <col min="3850" max="3850" width="8.7109375" style="6" customWidth="1"/>
    <col min="3851" max="3851" width="12.140625" style="6" customWidth="1"/>
    <col min="3852" max="3852" width="6.5703125" style="6" customWidth="1"/>
    <col min="3853" max="3853" width="12.140625" style="6" customWidth="1"/>
    <col min="3854" max="3854" width="6.5703125" style="6" customWidth="1"/>
    <col min="3855" max="3855" width="12.140625" style="6" customWidth="1"/>
    <col min="3856" max="3856" width="6.5703125" style="6" customWidth="1"/>
    <col min="3857" max="3857" width="12.140625" style="6" customWidth="1"/>
    <col min="3858" max="3858" width="12.28515625" style="6" customWidth="1"/>
    <col min="3859" max="3870" width="3.42578125" style="6" customWidth="1"/>
    <col min="3871" max="3871" width="9.140625" style="6"/>
    <col min="3872" max="3872" width="13.5703125" style="6" bestFit="1" customWidth="1"/>
    <col min="3873" max="4096" width="9.140625" style="6"/>
    <col min="4097" max="4097" width="6" style="6" customWidth="1"/>
    <col min="4098" max="4098" width="15.7109375" style="6" customWidth="1"/>
    <col min="4099" max="4099" width="0" style="6" hidden="1" customWidth="1"/>
    <col min="4100" max="4100" width="2.42578125" style="6" customWidth="1"/>
    <col min="4101" max="4101" width="20.28515625" style="6" customWidth="1"/>
    <col min="4102" max="4102" width="14.42578125" style="6" customWidth="1"/>
    <col min="4103" max="4103" width="15.85546875" style="6" customWidth="1"/>
    <col min="4104" max="4105" width="6.28515625" style="6" customWidth="1"/>
    <col min="4106" max="4106" width="8.7109375" style="6" customWidth="1"/>
    <col min="4107" max="4107" width="12.140625" style="6" customWidth="1"/>
    <col min="4108" max="4108" width="6.5703125" style="6" customWidth="1"/>
    <col min="4109" max="4109" width="12.140625" style="6" customWidth="1"/>
    <col min="4110" max="4110" width="6.5703125" style="6" customWidth="1"/>
    <col min="4111" max="4111" width="12.140625" style="6" customWidth="1"/>
    <col min="4112" max="4112" width="6.5703125" style="6" customWidth="1"/>
    <col min="4113" max="4113" width="12.140625" style="6" customWidth="1"/>
    <col min="4114" max="4114" width="12.28515625" style="6" customWidth="1"/>
    <col min="4115" max="4126" width="3.42578125" style="6" customWidth="1"/>
    <col min="4127" max="4127" width="9.140625" style="6"/>
    <col min="4128" max="4128" width="13.5703125" style="6" bestFit="1" customWidth="1"/>
    <col min="4129" max="4352" width="9.140625" style="6"/>
    <col min="4353" max="4353" width="6" style="6" customWidth="1"/>
    <col min="4354" max="4354" width="15.7109375" style="6" customWidth="1"/>
    <col min="4355" max="4355" width="0" style="6" hidden="1" customWidth="1"/>
    <col min="4356" max="4356" width="2.42578125" style="6" customWidth="1"/>
    <col min="4357" max="4357" width="20.28515625" style="6" customWidth="1"/>
    <col min="4358" max="4358" width="14.42578125" style="6" customWidth="1"/>
    <col min="4359" max="4359" width="15.85546875" style="6" customWidth="1"/>
    <col min="4360" max="4361" width="6.28515625" style="6" customWidth="1"/>
    <col min="4362" max="4362" width="8.7109375" style="6" customWidth="1"/>
    <col min="4363" max="4363" width="12.140625" style="6" customWidth="1"/>
    <col min="4364" max="4364" width="6.5703125" style="6" customWidth="1"/>
    <col min="4365" max="4365" width="12.140625" style="6" customWidth="1"/>
    <col min="4366" max="4366" width="6.5703125" style="6" customWidth="1"/>
    <col min="4367" max="4367" width="12.140625" style="6" customWidth="1"/>
    <col min="4368" max="4368" width="6.5703125" style="6" customWidth="1"/>
    <col min="4369" max="4369" width="12.140625" style="6" customWidth="1"/>
    <col min="4370" max="4370" width="12.28515625" style="6" customWidth="1"/>
    <col min="4371" max="4382" width="3.42578125" style="6" customWidth="1"/>
    <col min="4383" max="4383" width="9.140625" style="6"/>
    <col min="4384" max="4384" width="13.5703125" style="6" bestFit="1" customWidth="1"/>
    <col min="4385" max="4608" width="9.140625" style="6"/>
    <col min="4609" max="4609" width="6" style="6" customWidth="1"/>
    <col min="4610" max="4610" width="15.7109375" style="6" customWidth="1"/>
    <col min="4611" max="4611" width="0" style="6" hidden="1" customWidth="1"/>
    <col min="4612" max="4612" width="2.42578125" style="6" customWidth="1"/>
    <col min="4613" max="4613" width="20.28515625" style="6" customWidth="1"/>
    <col min="4614" max="4614" width="14.42578125" style="6" customWidth="1"/>
    <col min="4615" max="4615" width="15.85546875" style="6" customWidth="1"/>
    <col min="4616" max="4617" width="6.28515625" style="6" customWidth="1"/>
    <col min="4618" max="4618" width="8.7109375" style="6" customWidth="1"/>
    <col min="4619" max="4619" width="12.140625" style="6" customWidth="1"/>
    <col min="4620" max="4620" width="6.5703125" style="6" customWidth="1"/>
    <col min="4621" max="4621" width="12.140625" style="6" customWidth="1"/>
    <col min="4622" max="4622" width="6.5703125" style="6" customWidth="1"/>
    <col min="4623" max="4623" width="12.140625" style="6" customWidth="1"/>
    <col min="4624" max="4624" width="6.5703125" style="6" customWidth="1"/>
    <col min="4625" max="4625" width="12.140625" style="6" customWidth="1"/>
    <col min="4626" max="4626" width="12.28515625" style="6" customWidth="1"/>
    <col min="4627" max="4638" width="3.42578125" style="6" customWidth="1"/>
    <col min="4639" max="4639" width="9.140625" style="6"/>
    <col min="4640" max="4640" width="13.5703125" style="6" bestFit="1" customWidth="1"/>
    <col min="4641" max="4864" width="9.140625" style="6"/>
    <col min="4865" max="4865" width="6" style="6" customWidth="1"/>
    <col min="4866" max="4866" width="15.7109375" style="6" customWidth="1"/>
    <col min="4867" max="4867" width="0" style="6" hidden="1" customWidth="1"/>
    <col min="4868" max="4868" width="2.42578125" style="6" customWidth="1"/>
    <col min="4869" max="4869" width="20.28515625" style="6" customWidth="1"/>
    <col min="4870" max="4870" width="14.42578125" style="6" customWidth="1"/>
    <col min="4871" max="4871" width="15.85546875" style="6" customWidth="1"/>
    <col min="4872" max="4873" width="6.28515625" style="6" customWidth="1"/>
    <col min="4874" max="4874" width="8.7109375" style="6" customWidth="1"/>
    <col min="4875" max="4875" width="12.140625" style="6" customWidth="1"/>
    <col min="4876" max="4876" width="6.5703125" style="6" customWidth="1"/>
    <col min="4877" max="4877" width="12.140625" style="6" customWidth="1"/>
    <col min="4878" max="4878" width="6.5703125" style="6" customWidth="1"/>
    <col min="4879" max="4879" width="12.140625" style="6" customWidth="1"/>
    <col min="4880" max="4880" width="6.5703125" style="6" customWidth="1"/>
    <col min="4881" max="4881" width="12.140625" style="6" customWidth="1"/>
    <col min="4882" max="4882" width="12.28515625" style="6" customWidth="1"/>
    <col min="4883" max="4894" width="3.42578125" style="6" customWidth="1"/>
    <col min="4895" max="4895" width="9.140625" style="6"/>
    <col min="4896" max="4896" width="13.5703125" style="6" bestFit="1" customWidth="1"/>
    <col min="4897" max="5120" width="9.140625" style="6"/>
    <col min="5121" max="5121" width="6" style="6" customWidth="1"/>
    <col min="5122" max="5122" width="15.7109375" style="6" customWidth="1"/>
    <col min="5123" max="5123" width="0" style="6" hidden="1" customWidth="1"/>
    <col min="5124" max="5124" width="2.42578125" style="6" customWidth="1"/>
    <col min="5125" max="5125" width="20.28515625" style="6" customWidth="1"/>
    <col min="5126" max="5126" width="14.42578125" style="6" customWidth="1"/>
    <col min="5127" max="5127" width="15.85546875" style="6" customWidth="1"/>
    <col min="5128" max="5129" width="6.28515625" style="6" customWidth="1"/>
    <col min="5130" max="5130" width="8.7109375" style="6" customWidth="1"/>
    <col min="5131" max="5131" width="12.140625" style="6" customWidth="1"/>
    <col min="5132" max="5132" width="6.5703125" style="6" customWidth="1"/>
    <col min="5133" max="5133" width="12.140625" style="6" customWidth="1"/>
    <col min="5134" max="5134" width="6.5703125" style="6" customWidth="1"/>
    <col min="5135" max="5135" width="12.140625" style="6" customWidth="1"/>
    <col min="5136" max="5136" width="6.5703125" style="6" customWidth="1"/>
    <col min="5137" max="5137" width="12.140625" style="6" customWidth="1"/>
    <col min="5138" max="5138" width="12.28515625" style="6" customWidth="1"/>
    <col min="5139" max="5150" width="3.42578125" style="6" customWidth="1"/>
    <col min="5151" max="5151" width="9.140625" style="6"/>
    <col min="5152" max="5152" width="13.5703125" style="6" bestFit="1" customWidth="1"/>
    <col min="5153" max="5376" width="9.140625" style="6"/>
    <col min="5377" max="5377" width="6" style="6" customWidth="1"/>
    <col min="5378" max="5378" width="15.7109375" style="6" customWidth="1"/>
    <col min="5379" max="5379" width="0" style="6" hidden="1" customWidth="1"/>
    <col min="5380" max="5380" width="2.42578125" style="6" customWidth="1"/>
    <col min="5381" max="5381" width="20.28515625" style="6" customWidth="1"/>
    <col min="5382" max="5382" width="14.42578125" style="6" customWidth="1"/>
    <col min="5383" max="5383" width="15.85546875" style="6" customWidth="1"/>
    <col min="5384" max="5385" width="6.28515625" style="6" customWidth="1"/>
    <col min="5386" max="5386" width="8.7109375" style="6" customWidth="1"/>
    <col min="5387" max="5387" width="12.140625" style="6" customWidth="1"/>
    <col min="5388" max="5388" width="6.5703125" style="6" customWidth="1"/>
    <col min="5389" max="5389" width="12.140625" style="6" customWidth="1"/>
    <col min="5390" max="5390" width="6.5703125" style="6" customWidth="1"/>
    <col min="5391" max="5391" width="12.140625" style="6" customWidth="1"/>
    <col min="5392" max="5392" width="6.5703125" style="6" customWidth="1"/>
    <col min="5393" max="5393" width="12.140625" style="6" customWidth="1"/>
    <col min="5394" max="5394" width="12.28515625" style="6" customWidth="1"/>
    <col min="5395" max="5406" width="3.42578125" style="6" customWidth="1"/>
    <col min="5407" max="5407" width="9.140625" style="6"/>
    <col min="5408" max="5408" width="13.5703125" style="6" bestFit="1" customWidth="1"/>
    <col min="5409" max="5632" width="9.140625" style="6"/>
    <col min="5633" max="5633" width="6" style="6" customWidth="1"/>
    <col min="5634" max="5634" width="15.7109375" style="6" customWidth="1"/>
    <col min="5635" max="5635" width="0" style="6" hidden="1" customWidth="1"/>
    <col min="5636" max="5636" width="2.42578125" style="6" customWidth="1"/>
    <col min="5637" max="5637" width="20.28515625" style="6" customWidth="1"/>
    <col min="5638" max="5638" width="14.42578125" style="6" customWidth="1"/>
    <col min="5639" max="5639" width="15.85546875" style="6" customWidth="1"/>
    <col min="5640" max="5641" width="6.28515625" style="6" customWidth="1"/>
    <col min="5642" max="5642" width="8.7109375" style="6" customWidth="1"/>
    <col min="5643" max="5643" width="12.140625" style="6" customWidth="1"/>
    <col min="5644" max="5644" width="6.5703125" style="6" customWidth="1"/>
    <col min="5645" max="5645" width="12.140625" style="6" customWidth="1"/>
    <col min="5646" max="5646" width="6.5703125" style="6" customWidth="1"/>
    <col min="5647" max="5647" width="12.140625" style="6" customWidth="1"/>
    <col min="5648" max="5648" width="6.5703125" style="6" customWidth="1"/>
    <col min="5649" max="5649" width="12.140625" style="6" customWidth="1"/>
    <col min="5650" max="5650" width="12.28515625" style="6" customWidth="1"/>
    <col min="5651" max="5662" width="3.42578125" style="6" customWidth="1"/>
    <col min="5663" max="5663" width="9.140625" style="6"/>
    <col min="5664" max="5664" width="13.5703125" style="6" bestFit="1" customWidth="1"/>
    <col min="5665" max="5888" width="9.140625" style="6"/>
    <col min="5889" max="5889" width="6" style="6" customWidth="1"/>
    <col min="5890" max="5890" width="15.7109375" style="6" customWidth="1"/>
    <col min="5891" max="5891" width="0" style="6" hidden="1" customWidth="1"/>
    <col min="5892" max="5892" width="2.42578125" style="6" customWidth="1"/>
    <col min="5893" max="5893" width="20.28515625" style="6" customWidth="1"/>
    <col min="5894" max="5894" width="14.42578125" style="6" customWidth="1"/>
    <col min="5895" max="5895" width="15.85546875" style="6" customWidth="1"/>
    <col min="5896" max="5897" width="6.28515625" style="6" customWidth="1"/>
    <col min="5898" max="5898" width="8.7109375" style="6" customWidth="1"/>
    <col min="5899" max="5899" width="12.140625" style="6" customWidth="1"/>
    <col min="5900" max="5900" width="6.5703125" style="6" customWidth="1"/>
    <col min="5901" max="5901" width="12.140625" style="6" customWidth="1"/>
    <col min="5902" max="5902" width="6.5703125" style="6" customWidth="1"/>
    <col min="5903" max="5903" width="12.140625" style="6" customWidth="1"/>
    <col min="5904" max="5904" width="6.5703125" style="6" customWidth="1"/>
    <col min="5905" max="5905" width="12.140625" style="6" customWidth="1"/>
    <col min="5906" max="5906" width="12.28515625" style="6" customWidth="1"/>
    <col min="5907" max="5918" width="3.42578125" style="6" customWidth="1"/>
    <col min="5919" max="5919" width="9.140625" style="6"/>
    <col min="5920" max="5920" width="13.5703125" style="6" bestFit="1" customWidth="1"/>
    <col min="5921" max="6144" width="9.140625" style="6"/>
    <col min="6145" max="6145" width="6" style="6" customWidth="1"/>
    <col min="6146" max="6146" width="15.7109375" style="6" customWidth="1"/>
    <col min="6147" max="6147" width="0" style="6" hidden="1" customWidth="1"/>
    <col min="6148" max="6148" width="2.42578125" style="6" customWidth="1"/>
    <col min="6149" max="6149" width="20.28515625" style="6" customWidth="1"/>
    <col min="6150" max="6150" width="14.42578125" style="6" customWidth="1"/>
    <col min="6151" max="6151" width="15.85546875" style="6" customWidth="1"/>
    <col min="6152" max="6153" width="6.28515625" style="6" customWidth="1"/>
    <col min="6154" max="6154" width="8.7109375" style="6" customWidth="1"/>
    <col min="6155" max="6155" width="12.140625" style="6" customWidth="1"/>
    <col min="6156" max="6156" width="6.5703125" style="6" customWidth="1"/>
    <col min="6157" max="6157" width="12.140625" style="6" customWidth="1"/>
    <col min="6158" max="6158" width="6.5703125" style="6" customWidth="1"/>
    <col min="6159" max="6159" width="12.140625" style="6" customWidth="1"/>
    <col min="6160" max="6160" width="6.5703125" style="6" customWidth="1"/>
    <col min="6161" max="6161" width="12.140625" style="6" customWidth="1"/>
    <col min="6162" max="6162" width="12.28515625" style="6" customWidth="1"/>
    <col min="6163" max="6174" width="3.42578125" style="6" customWidth="1"/>
    <col min="6175" max="6175" width="9.140625" style="6"/>
    <col min="6176" max="6176" width="13.5703125" style="6" bestFit="1" customWidth="1"/>
    <col min="6177" max="6400" width="9.140625" style="6"/>
    <col min="6401" max="6401" width="6" style="6" customWidth="1"/>
    <col min="6402" max="6402" width="15.7109375" style="6" customWidth="1"/>
    <col min="6403" max="6403" width="0" style="6" hidden="1" customWidth="1"/>
    <col min="6404" max="6404" width="2.42578125" style="6" customWidth="1"/>
    <col min="6405" max="6405" width="20.28515625" style="6" customWidth="1"/>
    <col min="6406" max="6406" width="14.42578125" style="6" customWidth="1"/>
    <col min="6407" max="6407" width="15.85546875" style="6" customWidth="1"/>
    <col min="6408" max="6409" width="6.28515625" style="6" customWidth="1"/>
    <col min="6410" max="6410" width="8.7109375" style="6" customWidth="1"/>
    <col min="6411" max="6411" width="12.140625" style="6" customWidth="1"/>
    <col min="6412" max="6412" width="6.5703125" style="6" customWidth="1"/>
    <col min="6413" max="6413" width="12.140625" style="6" customWidth="1"/>
    <col min="6414" max="6414" width="6.5703125" style="6" customWidth="1"/>
    <col min="6415" max="6415" width="12.140625" style="6" customWidth="1"/>
    <col min="6416" max="6416" width="6.5703125" style="6" customWidth="1"/>
    <col min="6417" max="6417" width="12.140625" style="6" customWidth="1"/>
    <col min="6418" max="6418" width="12.28515625" style="6" customWidth="1"/>
    <col min="6419" max="6430" width="3.42578125" style="6" customWidth="1"/>
    <col min="6431" max="6431" width="9.140625" style="6"/>
    <col min="6432" max="6432" width="13.5703125" style="6" bestFit="1" customWidth="1"/>
    <col min="6433" max="6656" width="9.140625" style="6"/>
    <col min="6657" max="6657" width="6" style="6" customWidth="1"/>
    <col min="6658" max="6658" width="15.7109375" style="6" customWidth="1"/>
    <col min="6659" max="6659" width="0" style="6" hidden="1" customWidth="1"/>
    <col min="6660" max="6660" width="2.42578125" style="6" customWidth="1"/>
    <col min="6661" max="6661" width="20.28515625" style="6" customWidth="1"/>
    <col min="6662" max="6662" width="14.42578125" style="6" customWidth="1"/>
    <col min="6663" max="6663" width="15.85546875" style="6" customWidth="1"/>
    <col min="6664" max="6665" width="6.28515625" style="6" customWidth="1"/>
    <col min="6666" max="6666" width="8.7109375" style="6" customWidth="1"/>
    <col min="6667" max="6667" width="12.140625" style="6" customWidth="1"/>
    <col min="6668" max="6668" width="6.5703125" style="6" customWidth="1"/>
    <col min="6669" max="6669" width="12.140625" style="6" customWidth="1"/>
    <col min="6670" max="6670" width="6.5703125" style="6" customWidth="1"/>
    <col min="6671" max="6671" width="12.140625" style="6" customWidth="1"/>
    <col min="6672" max="6672" width="6.5703125" style="6" customWidth="1"/>
    <col min="6673" max="6673" width="12.140625" style="6" customWidth="1"/>
    <col min="6674" max="6674" width="12.28515625" style="6" customWidth="1"/>
    <col min="6675" max="6686" width="3.42578125" style="6" customWidth="1"/>
    <col min="6687" max="6687" width="9.140625" style="6"/>
    <col min="6688" max="6688" width="13.5703125" style="6" bestFit="1" customWidth="1"/>
    <col min="6689" max="6912" width="9.140625" style="6"/>
    <col min="6913" max="6913" width="6" style="6" customWidth="1"/>
    <col min="6914" max="6914" width="15.7109375" style="6" customWidth="1"/>
    <col min="6915" max="6915" width="0" style="6" hidden="1" customWidth="1"/>
    <col min="6916" max="6916" width="2.42578125" style="6" customWidth="1"/>
    <col min="6917" max="6917" width="20.28515625" style="6" customWidth="1"/>
    <col min="6918" max="6918" width="14.42578125" style="6" customWidth="1"/>
    <col min="6919" max="6919" width="15.85546875" style="6" customWidth="1"/>
    <col min="6920" max="6921" width="6.28515625" style="6" customWidth="1"/>
    <col min="6922" max="6922" width="8.7109375" style="6" customWidth="1"/>
    <col min="6923" max="6923" width="12.140625" style="6" customWidth="1"/>
    <col min="6924" max="6924" width="6.5703125" style="6" customWidth="1"/>
    <col min="6925" max="6925" width="12.140625" style="6" customWidth="1"/>
    <col min="6926" max="6926" width="6.5703125" style="6" customWidth="1"/>
    <col min="6927" max="6927" width="12.140625" style="6" customWidth="1"/>
    <col min="6928" max="6928" width="6.5703125" style="6" customWidth="1"/>
    <col min="6929" max="6929" width="12.140625" style="6" customWidth="1"/>
    <col min="6930" max="6930" width="12.28515625" style="6" customWidth="1"/>
    <col min="6931" max="6942" width="3.42578125" style="6" customWidth="1"/>
    <col min="6943" max="6943" width="9.140625" style="6"/>
    <col min="6944" max="6944" width="13.5703125" style="6" bestFit="1" customWidth="1"/>
    <col min="6945" max="7168" width="9.140625" style="6"/>
    <col min="7169" max="7169" width="6" style="6" customWidth="1"/>
    <col min="7170" max="7170" width="15.7109375" style="6" customWidth="1"/>
    <col min="7171" max="7171" width="0" style="6" hidden="1" customWidth="1"/>
    <col min="7172" max="7172" width="2.42578125" style="6" customWidth="1"/>
    <col min="7173" max="7173" width="20.28515625" style="6" customWidth="1"/>
    <col min="7174" max="7174" width="14.42578125" style="6" customWidth="1"/>
    <col min="7175" max="7175" width="15.85546875" style="6" customWidth="1"/>
    <col min="7176" max="7177" width="6.28515625" style="6" customWidth="1"/>
    <col min="7178" max="7178" width="8.7109375" style="6" customWidth="1"/>
    <col min="7179" max="7179" width="12.140625" style="6" customWidth="1"/>
    <col min="7180" max="7180" width="6.5703125" style="6" customWidth="1"/>
    <col min="7181" max="7181" width="12.140625" style="6" customWidth="1"/>
    <col min="7182" max="7182" width="6.5703125" style="6" customWidth="1"/>
    <col min="7183" max="7183" width="12.140625" style="6" customWidth="1"/>
    <col min="7184" max="7184" width="6.5703125" style="6" customWidth="1"/>
    <col min="7185" max="7185" width="12.140625" style="6" customWidth="1"/>
    <col min="7186" max="7186" width="12.28515625" style="6" customWidth="1"/>
    <col min="7187" max="7198" width="3.42578125" style="6" customWidth="1"/>
    <col min="7199" max="7199" width="9.140625" style="6"/>
    <col min="7200" max="7200" width="13.5703125" style="6" bestFit="1" customWidth="1"/>
    <col min="7201" max="7424" width="9.140625" style="6"/>
    <col min="7425" max="7425" width="6" style="6" customWidth="1"/>
    <col min="7426" max="7426" width="15.7109375" style="6" customWidth="1"/>
    <col min="7427" max="7427" width="0" style="6" hidden="1" customWidth="1"/>
    <col min="7428" max="7428" width="2.42578125" style="6" customWidth="1"/>
    <col min="7429" max="7429" width="20.28515625" style="6" customWidth="1"/>
    <col min="7430" max="7430" width="14.42578125" style="6" customWidth="1"/>
    <col min="7431" max="7431" width="15.85546875" style="6" customWidth="1"/>
    <col min="7432" max="7433" width="6.28515625" style="6" customWidth="1"/>
    <col min="7434" max="7434" width="8.7109375" style="6" customWidth="1"/>
    <col min="7435" max="7435" width="12.140625" style="6" customWidth="1"/>
    <col min="7436" max="7436" width="6.5703125" style="6" customWidth="1"/>
    <col min="7437" max="7437" width="12.140625" style="6" customWidth="1"/>
    <col min="7438" max="7438" width="6.5703125" style="6" customWidth="1"/>
    <col min="7439" max="7439" width="12.140625" style="6" customWidth="1"/>
    <col min="7440" max="7440" width="6.5703125" style="6" customWidth="1"/>
    <col min="7441" max="7441" width="12.140625" style="6" customWidth="1"/>
    <col min="7442" max="7442" width="12.28515625" style="6" customWidth="1"/>
    <col min="7443" max="7454" width="3.42578125" style="6" customWidth="1"/>
    <col min="7455" max="7455" width="9.140625" style="6"/>
    <col min="7456" max="7456" width="13.5703125" style="6" bestFit="1" customWidth="1"/>
    <col min="7457" max="7680" width="9.140625" style="6"/>
    <col min="7681" max="7681" width="6" style="6" customWidth="1"/>
    <col min="7682" max="7682" width="15.7109375" style="6" customWidth="1"/>
    <col min="7683" max="7683" width="0" style="6" hidden="1" customWidth="1"/>
    <col min="7684" max="7684" width="2.42578125" style="6" customWidth="1"/>
    <col min="7685" max="7685" width="20.28515625" style="6" customWidth="1"/>
    <col min="7686" max="7686" width="14.42578125" style="6" customWidth="1"/>
    <col min="7687" max="7687" width="15.85546875" style="6" customWidth="1"/>
    <col min="7688" max="7689" width="6.28515625" style="6" customWidth="1"/>
    <col min="7690" max="7690" width="8.7109375" style="6" customWidth="1"/>
    <col min="7691" max="7691" width="12.140625" style="6" customWidth="1"/>
    <col min="7692" max="7692" width="6.5703125" style="6" customWidth="1"/>
    <col min="7693" max="7693" width="12.140625" style="6" customWidth="1"/>
    <col min="7694" max="7694" width="6.5703125" style="6" customWidth="1"/>
    <col min="7695" max="7695" width="12.140625" style="6" customWidth="1"/>
    <col min="7696" max="7696" width="6.5703125" style="6" customWidth="1"/>
    <col min="7697" max="7697" width="12.140625" style="6" customWidth="1"/>
    <col min="7698" max="7698" width="12.28515625" style="6" customWidth="1"/>
    <col min="7699" max="7710" width="3.42578125" style="6" customWidth="1"/>
    <col min="7711" max="7711" width="9.140625" style="6"/>
    <col min="7712" max="7712" width="13.5703125" style="6" bestFit="1" customWidth="1"/>
    <col min="7713" max="7936" width="9.140625" style="6"/>
    <col min="7937" max="7937" width="6" style="6" customWidth="1"/>
    <col min="7938" max="7938" width="15.7109375" style="6" customWidth="1"/>
    <col min="7939" max="7939" width="0" style="6" hidden="1" customWidth="1"/>
    <col min="7940" max="7940" width="2.42578125" style="6" customWidth="1"/>
    <col min="7941" max="7941" width="20.28515625" style="6" customWidth="1"/>
    <col min="7942" max="7942" width="14.42578125" style="6" customWidth="1"/>
    <col min="7943" max="7943" width="15.85546875" style="6" customWidth="1"/>
    <col min="7944" max="7945" width="6.28515625" style="6" customWidth="1"/>
    <col min="7946" max="7946" width="8.7109375" style="6" customWidth="1"/>
    <col min="7947" max="7947" width="12.140625" style="6" customWidth="1"/>
    <col min="7948" max="7948" width="6.5703125" style="6" customWidth="1"/>
    <col min="7949" max="7949" width="12.140625" style="6" customWidth="1"/>
    <col min="7950" max="7950" width="6.5703125" style="6" customWidth="1"/>
    <col min="7951" max="7951" width="12.140625" style="6" customWidth="1"/>
    <col min="7952" max="7952" width="6.5703125" style="6" customWidth="1"/>
    <col min="7953" max="7953" width="12.140625" style="6" customWidth="1"/>
    <col min="7954" max="7954" width="12.28515625" style="6" customWidth="1"/>
    <col min="7955" max="7966" width="3.42578125" style="6" customWidth="1"/>
    <col min="7967" max="7967" width="9.140625" style="6"/>
    <col min="7968" max="7968" width="13.5703125" style="6" bestFit="1" customWidth="1"/>
    <col min="7969" max="8192" width="9.140625" style="6"/>
    <col min="8193" max="8193" width="6" style="6" customWidth="1"/>
    <col min="8194" max="8194" width="15.7109375" style="6" customWidth="1"/>
    <col min="8195" max="8195" width="0" style="6" hidden="1" customWidth="1"/>
    <col min="8196" max="8196" width="2.42578125" style="6" customWidth="1"/>
    <col min="8197" max="8197" width="20.28515625" style="6" customWidth="1"/>
    <col min="8198" max="8198" width="14.42578125" style="6" customWidth="1"/>
    <col min="8199" max="8199" width="15.85546875" style="6" customWidth="1"/>
    <col min="8200" max="8201" width="6.28515625" style="6" customWidth="1"/>
    <col min="8202" max="8202" width="8.7109375" style="6" customWidth="1"/>
    <col min="8203" max="8203" width="12.140625" style="6" customWidth="1"/>
    <col min="8204" max="8204" width="6.5703125" style="6" customWidth="1"/>
    <col min="8205" max="8205" width="12.140625" style="6" customWidth="1"/>
    <col min="8206" max="8206" width="6.5703125" style="6" customWidth="1"/>
    <col min="8207" max="8207" width="12.140625" style="6" customWidth="1"/>
    <col min="8208" max="8208" width="6.5703125" style="6" customWidth="1"/>
    <col min="8209" max="8209" width="12.140625" style="6" customWidth="1"/>
    <col min="8210" max="8210" width="12.28515625" style="6" customWidth="1"/>
    <col min="8211" max="8222" width="3.42578125" style="6" customWidth="1"/>
    <col min="8223" max="8223" width="9.140625" style="6"/>
    <col min="8224" max="8224" width="13.5703125" style="6" bestFit="1" customWidth="1"/>
    <col min="8225" max="8448" width="9.140625" style="6"/>
    <col min="8449" max="8449" width="6" style="6" customWidth="1"/>
    <col min="8450" max="8450" width="15.7109375" style="6" customWidth="1"/>
    <col min="8451" max="8451" width="0" style="6" hidden="1" customWidth="1"/>
    <col min="8452" max="8452" width="2.42578125" style="6" customWidth="1"/>
    <col min="8453" max="8453" width="20.28515625" style="6" customWidth="1"/>
    <col min="8454" max="8454" width="14.42578125" style="6" customWidth="1"/>
    <col min="8455" max="8455" width="15.85546875" style="6" customWidth="1"/>
    <col min="8456" max="8457" width="6.28515625" style="6" customWidth="1"/>
    <col min="8458" max="8458" width="8.7109375" style="6" customWidth="1"/>
    <col min="8459" max="8459" width="12.140625" style="6" customWidth="1"/>
    <col min="8460" max="8460" width="6.5703125" style="6" customWidth="1"/>
    <col min="8461" max="8461" width="12.140625" style="6" customWidth="1"/>
    <col min="8462" max="8462" width="6.5703125" style="6" customWidth="1"/>
    <col min="8463" max="8463" width="12.140625" style="6" customWidth="1"/>
    <col min="8464" max="8464" width="6.5703125" style="6" customWidth="1"/>
    <col min="8465" max="8465" width="12.140625" style="6" customWidth="1"/>
    <col min="8466" max="8466" width="12.28515625" style="6" customWidth="1"/>
    <col min="8467" max="8478" width="3.42578125" style="6" customWidth="1"/>
    <col min="8479" max="8479" width="9.140625" style="6"/>
    <col min="8480" max="8480" width="13.5703125" style="6" bestFit="1" customWidth="1"/>
    <col min="8481" max="8704" width="9.140625" style="6"/>
    <col min="8705" max="8705" width="6" style="6" customWidth="1"/>
    <col min="8706" max="8706" width="15.7109375" style="6" customWidth="1"/>
    <col min="8707" max="8707" width="0" style="6" hidden="1" customWidth="1"/>
    <col min="8708" max="8708" width="2.42578125" style="6" customWidth="1"/>
    <col min="8709" max="8709" width="20.28515625" style="6" customWidth="1"/>
    <col min="8710" max="8710" width="14.42578125" style="6" customWidth="1"/>
    <col min="8711" max="8711" width="15.85546875" style="6" customWidth="1"/>
    <col min="8712" max="8713" width="6.28515625" style="6" customWidth="1"/>
    <col min="8714" max="8714" width="8.7109375" style="6" customWidth="1"/>
    <col min="8715" max="8715" width="12.140625" style="6" customWidth="1"/>
    <col min="8716" max="8716" width="6.5703125" style="6" customWidth="1"/>
    <col min="8717" max="8717" width="12.140625" style="6" customWidth="1"/>
    <col min="8718" max="8718" width="6.5703125" style="6" customWidth="1"/>
    <col min="8719" max="8719" width="12.140625" style="6" customWidth="1"/>
    <col min="8720" max="8720" width="6.5703125" style="6" customWidth="1"/>
    <col min="8721" max="8721" width="12.140625" style="6" customWidth="1"/>
    <col min="8722" max="8722" width="12.28515625" style="6" customWidth="1"/>
    <col min="8723" max="8734" width="3.42578125" style="6" customWidth="1"/>
    <col min="8735" max="8735" width="9.140625" style="6"/>
    <col min="8736" max="8736" width="13.5703125" style="6" bestFit="1" customWidth="1"/>
    <col min="8737" max="8960" width="9.140625" style="6"/>
    <col min="8961" max="8961" width="6" style="6" customWidth="1"/>
    <col min="8962" max="8962" width="15.7109375" style="6" customWidth="1"/>
    <col min="8963" max="8963" width="0" style="6" hidden="1" customWidth="1"/>
    <col min="8964" max="8964" width="2.42578125" style="6" customWidth="1"/>
    <col min="8965" max="8965" width="20.28515625" style="6" customWidth="1"/>
    <col min="8966" max="8966" width="14.42578125" style="6" customWidth="1"/>
    <col min="8967" max="8967" width="15.85546875" style="6" customWidth="1"/>
    <col min="8968" max="8969" width="6.28515625" style="6" customWidth="1"/>
    <col min="8970" max="8970" width="8.7109375" style="6" customWidth="1"/>
    <col min="8971" max="8971" width="12.140625" style="6" customWidth="1"/>
    <col min="8972" max="8972" width="6.5703125" style="6" customWidth="1"/>
    <col min="8973" max="8973" width="12.140625" style="6" customWidth="1"/>
    <col min="8974" max="8974" width="6.5703125" style="6" customWidth="1"/>
    <col min="8975" max="8975" width="12.140625" style="6" customWidth="1"/>
    <col min="8976" max="8976" width="6.5703125" style="6" customWidth="1"/>
    <col min="8977" max="8977" width="12.140625" style="6" customWidth="1"/>
    <col min="8978" max="8978" width="12.28515625" style="6" customWidth="1"/>
    <col min="8979" max="8990" width="3.42578125" style="6" customWidth="1"/>
    <col min="8991" max="8991" width="9.140625" style="6"/>
    <col min="8992" max="8992" width="13.5703125" style="6" bestFit="1" customWidth="1"/>
    <col min="8993" max="9216" width="9.140625" style="6"/>
    <col min="9217" max="9217" width="6" style="6" customWidth="1"/>
    <col min="9218" max="9218" width="15.7109375" style="6" customWidth="1"/>
    <col min="9219" max="9219" width="0" style="6" hidden="1" customWidth="1"/>
    <col min="9220" max="9220" width="2.42578125" style="6" customWidth="1"/>
    <col min="9221" max="9221" width="20.28515625" style="6" customWidth="1"/>
    <col min="9222" max="9222" width="14.42578125" style="6" customWidth="1"/>
    <col min="9223" max="9223" width="15.85546875" style="6" customWidth="1"/>
    <col min="9224" max="9225" width="6.28515625" style="6" customWidth="1"/>
    <col min="9226" max="9226" width="8.7109375" style="6" customWidth="1"/>
    <col min="9227" max="9227" width="12.140625" style="6" customWidth="1"/>
    <col min="9228" max="9228" width="6.5703125" style="6" customWidth="1"/>
    <col min="9229" max="9229" width="12.140625" style="6" customWidth="1"/>
    <col min="9230" max="9230" width="6.5703125" style="6" customWidth="1"/>
    <col min="9231" max="9231" width="12.140625" style="6" customWidth="1"/>
    <col min="9232" max="9232" width="6.5703125" style="6" customWidth="1"/>
    <col min="9233" max="9233" width="12.140625" style="6" customWidth="1"/>
    <col min="9234" max="9234" width="12.28515625" style="6" customWidth="1"/>
    <col min="9235" max="9246" width="3.42578125" style="6" customWidth="1"/>
    <col min="9247" max="9247" width="9.140625" style="6"/>
    <col min="9248" max="9248" width="13.5703125" style="6" bestFit="1" customWidth="1"/>
    <col min="9249" max="9472" width="9.140625" style="6"/>
    <col min="9473" max="9473" width="6" style="6" customWidth="1"/>
    <col min="9474" max="9474" width="15.7109375" style="6" customWidth="1"/>
    <col min="9475" max="9475" width="0" style="6" hidden="1" customWidth="1"/>
    <col min="9476" max="9476" width="2.42578125" style="6" customWidth="1"/>
    <col min="9477" max="9477" width="20.28515625" style="6" customWidth="1"/>
    <col min="9478" max="9478" width="14.42578125" style="6" customWidth="1"/>
    <col min="9479" max="9479" width="15.85546875" style="6" customWidth="1"/>
    <col min="9480" max="9481" width="6.28515625" style="6" customWidth="1"/>
    <col min="9482" max="9482" width="8.7109375" style="6" customWidth="1"/>
    <col min="9483" max="9483" width="12.140625" style="6" customWidth="1"/>
    <col min="9484" max="9484" width="6.5703125" style="6" customWidth="1"/>
    <col min="9485" max="9485" width="12.140625" style="6" customWidth="1"/>
    <col min="9486" max="9486" width="6.5703125" style="6" customWidth="1"/>
    <col min="9487" max="9487" width="12.140625" style="6" customWidth="1"/>
    <col min="9488" max="9488" width="6.5703125" style="6" customWidth="1"/>
    <col min="9489" max="9489" width="12.140625" style="6" customWidth="1"/>
    <col min="9490" max="9490" width="12.28515625" style="6" customWidth="1"/>
    <col min="9491" max="9502" width="3.42578125" style="6" customWidth="1"/>
    <col min="9503" max="9503" width="9.140625" style="6"/>
    <col min="9504" max="9504" width="13.5703125" style="6" bestFit="1" customWidth="1"/>
    <col min="9505" max="9728" width="9.140625" style="6"/>
    <col min="9729" max="9729" width="6" style="6" customWidth="1"/>
    <col min="9730" max="9730" width="15.7109375" style="6" customWidth="1"/>
    <col min="9731" max="9731" width="0" style="6" hidden="1" customWidth="1"/>
    <col min="9732" max="9732" width="2.42578125" style="6" customWidth="1"/>
    <col min="9733" max="9733" width="20.28515625" style="6" customWidth="1"/>
    <col min="9734" max="9734" width="14.42578125" style="6" customWidth="1"/>
    <col min="9735" max="9735" width="15.85546875" style="6" customWidth="1"/>
    <col min="9736" max="9737" width="6.28515625" style="6" customWidth="1"/>
    <col min="9738" max="9738" width="8.7109375" style="6" customWidth="1"/>
    <col min="9739" max="9739" width="12.140625" style="6" customWidth="1"/>
    <col min="9740" max="9740" width="6.5703125" style="6" customWidth="1"/>
    <col min="9741" max="9741" width="12.140625" style="6" customWidth="1"/>
    <col min="9742" max="9742" width="6.5703125" style="6" customWidth="1"/>
    <col min="9743" max="9743" width="12.140625" style="6" customWidth="1"/>
    <col min="9744" max="9744" width="6.5703125" style="6" customWidth="1"/>
    <col min="9745" max="9745" width="12.140625" style="6" customWidth="1"/>
    <col min="9746" max="9746" width="12.28515625" style="6" customWidth="1"/>
    <col min="9747" max="9758" width="3.42578125" style="6" customWidth="1"/>
    <col min="9759" max="9759" width="9.140625" style="6"/>
    <col min="9760" max="9760" width="13.5703125" style="6" bestFit="1" customWidth="1"/>
    <col min="9761" max="9984" width="9.140625" style="6"/>
    <col min="9985" max="9985" width="6" style="6" customWidth="1"/>
    <col min="9986" max="9986" width="15.7109375" style="6" customWidth="1"/>
    <col min="9987" max="9987" width="0" style="6" hidden="1" customWidth="1"/>
    <col min="9988" max="9988" width="2.42578125" style="6" customWidth="1"/>
    <col min="9989" max="9989" width="20.28515625" style="6" customWidth="1"/>
    <col min="9990" max="9990" width="14.42578125" style="6" customWidth="1"/>
    <col min="9991" max="9991" width="15.85546875" style="6" customWidth="1"/>
    <col min="9992" max="9993" width="6.28515625" style="6" customWidth="1"/>
    <col min="9994" max="9994" width="8.7109375" style="6" customWidth="1"/>
    <col min="9995" max="9995" width="12.140625" style="6" customWidth="1"/>
    <col min="9996" max="9996" width="6.5703125" style="6" customWidth="1"/>
    <col min="9997" max="9997" width="12.140625" style="6" customWidth="1"/>
    <col min="9998" max="9998" width="6.5703125" style="6" customWidth="1"/>
    <col min="9999" max="9999" width="12.140625" style="6" customWidth="1"/>
    <col min="10000" max="10000" width="6.5703125" style="6" customWidth="1"/>
    <col min="10001" max="10001" width="12.140625" style="6" customWidth="1"/>
    <col min="10002" max="10002" width="12.28515625" style="6" customWidth="1"/>
    <col min="10003" max="10014" width="3.42578125" style="6" customWidth="1"/>
    <col min="10015" max="10015" width="9.140625" style="6"/>
    <col min="10016" max="10016" width="13.5703125" style="6" bestFit="1" customWidth="1"/>
    <col min="10017" max="10240" width="9.140625" style="6"/>
    <col min="10241" max="10241" width="6" style="6" customWidth="1"/>
    <col min="10242" max="10242" width="15.7109375" style="6" customWidth="1"/>
    <col min="10243" max="10243" width="0" style="6" hidden="1" customWidth="1"/>
    <col min="10244" max="10244" width="2.42578125" style="6" customWidth="1"/>
    <col min="10245" max="10245" width="20.28515625" style="6" customWidth="1"/>
    <col min="10246" max="10246" width="14.42578125" style="6" customWidth="1"/>
    <col min="10247" max="10247" width="15.85546875" style="6" customWidth="1"/>
    <col min="10248" max="10249" width="6.28515625" style="6" customWidth="1"/>
    <col min="10250" max="10250" width="8.7109375" style="6" customWidth="1"/>
    <col min="10251" max="10251" width="12.140625" style="6" customWidth="1"/>
    <col min="10252" max="10252" width="6.5703125" style="6" customWidth="1"/>
    <col min="10253" max="10253" width="12.140625" style="6" customWidth="1"/>
    <col min="10254" max="10254" width="6.5703125" style="6" customWidth="1"/>
    <col min="10255" max="10255" width="12.140625" style="6" customWidth="1"/>
    <col min="10256" max="10256" width="6.5703125" style="6" customWidth="1"/>
    <col min="10257" max="10257" width="12.140625" style="6" customWidth="1"/>
    <col min="10258" max="10258" width="12.28515625" style="6" customWidth="1"/>
    <col min="10259" max="10270" width="3.42578125" style="6" customWidth="1"/>
    <col min="10271" max="10271" width="9.140625" style="6"/>
    <col min="10272" max="10272" width="13.5703125" style="6" bestFit="1" customWidth="1"/>
    <col min="10273" max="10496" width="9.140625" style="6"/>
    <col min="10497" max="10497" width="6" style="6" customWidth="1"/>
    <col min="10498" max="10498" width="15.7109375" style="6" customWidth="1"/>
    <col min="10499" max="10499" width="0" style="6" hidden="1" customWidth="1"/>
    <col min="10500" max="10500" width="2.42578125" style="6" customWidth="1"/>
    <col min="10501" max="10501" width="20.28515625" style="6" customWidth="1"/>
    <col min="10502" max="10502" width="14.42578125" style="6" customWidth="1"/>
    <col min="10503" max="10503" width="15.85546875" style="6" customWidth="1"/>
    <col min="10504" max="10505" width="6.28515625" style="6" customWidth="1"/>
    <col min="10506" max="10506" width="8.7109375" style="6" customWidth="1"/>
    <col min="10507" max="10507" width="12.140625" style="6" customWidth="1"/>
    <col min="10508" max="10508" width="6.5703125" style="6" customWidth="1"/>
    <col min="10509" max="10509" width="12.140625" style="6" customWidth="1"/>
    <col min="10510" max="10510" width="6.5703125" style="6" customWidth="1"/>
    <col min="10511" max="10511" width="12.140625" style="6" customWidth="1"/>
    <col min="10512" max="10512" width="6.5703125" style="6" customWidth="1"/>
    <col min="10513" max="10513" width="12.140625" style="6" customWidth="1"/>
    <col min="10514" max="10514" width="12.28515625" style="6" customWidth="1"/>
    <col min="10515" max="10526" width="3.42578125" style="6" customWidth="1"/>
    <col min="10527" max="10527" width="9.140625" style="6"/>
    <col min="10528" max="10528" width="13.5703125" style="6" bestFit="1" customWidth="1"/>
    <col min="10529" max="10752" width="9.140625" style="6"/>
    <col min="10753" max="10753" width="6" style="6" customWidth="1"/>
    <col min="10754" max="10754" width="15.7109375" style="6" customWidth="1"/>
    <col min="10755" max="10755" width="0" style="6" hidden="1" customWidth="1"/>
    <col min="10756" max="10756" width="2.42578125" style="6" customWidth="1"/>
    <col min="10757" max="10757" width="20.28515625" style="6" customWidth="1"/>
    <col min="10758" max="10758" width="14.42578125" style="6" customWidth="1"/>
    <col min="10759" max="10759" width="15.85546875" style="6" customWidth="1"/>
    <col min="10760" max="10761" width="6.28515625" style="6" customWidth="1"/>
    <col min="10762" max="10762" width="8.7109375" style="6" customWidth="1"/>
    <col min="10763" max="10763" width="12.140625" style="6" customWidth="1"/>
    <col min="10764" max="10764" width="6.5703125" style="6" customWidth="1"/>
    <col min="10765" max="10765" width="12.140625" style="6" customWidth="1"/>
    <col min="10766" max="10766" width="6.5703125" style="6" customWidth="1"/>
    <col min="10767" max="10767" width="12.140625" style="6" customWidth="1"/>
    <col min="10768" max="10768" width="6.5703125" style="6" customWidth="1"/>
    <col min="10769" max="10769" width="12.140625" style="6" customWidth="1"/>
    <col min="10770" max="10770" width="12.28515625" style="6" customWidth="1"/>
    <col min="10771" max="10782" width="3.42578125" style="6" customWidth="1"/>
    <col min="10783" max="10783" width="9.140625" style="6"/>
    <col min="10784" max="10784" width="13.5703125" style="6" bestFit="1" customWidth="1"/>
    <col min="10785" max="11008" width="9.140625" style="6"/>
    <col min="11009" max="11009" width="6" style="6" customWidth="1"/>
    <col min="11010" max="11010" width="15.7109375" style="6" customWidth="1"/>
    <col min="11011" max="11011" width="0" style="6" hidden="1" customWidth="1"/>
    <col min="11012" max="11012" width="2.42578125" style="6" customWidth="1"/>
    <col min="11013" max="11013" width="20.28515625" style="6" customWidth="1"/>
    <col min="11014" max="11014" width="14.42578125" style="6" customWidth="1"/>
    <col min="11015" max="11015" width="15.85546875" style="6" customWidth="1"/>
    <col min="11016" max="11017" width="6.28515625" style="6" customWidth="1"/>
    <col min="11018" max="11018" width="8.7109375" style="6" customWidth="1"/>
    <col min="11019" max="11019" width="12.140625" style="6" customWidth="1"/>
    <col min="11020" max="11020" width="6.5703125" style="6" customWidth="1"/>
    <col min="11021" max="11021" width="12.140625" style="6" customWidth="1"/>
    <col min="11022" max="11022" width="6.5703125" style="6" customWidth="1"/>
    <col min="11023" max="11023" width="12.140625" style="6" customWidth="1"/>
    <col min="11024" max="11024" width="6.5703125" style="6" customWidth="1"/>
    <col min="11025" max="11025" width="12.140625" style="6" customWidth="1"/>
    <col min="11026" max="11026" width="12.28515625" style="6" customWidth="1"/>
    <col min="11027" max="11038" width="3.42578125" style="6" customWidth="1"/>
    <col min="11039" max="11039" width="9.140625" style="6"/>
    <col min="11040" max="11040" width="13.5703125" style="6" bestFit="1" customWidth="1"/>
    <col min="11041" max="11264" width="9.140625" style="6"/>
    <col min="11265" max="11265" width="6" style="6" customWidth="1"/>
    <col min="11266" max="11266" width="15.7109375" style="6" customWidth="1"/>
    <col min="11267" max="11267" width="0" style="6" hidden="1" customWidth="1"/>
    <col min="11268" max="11268" width="2.42578125" style="6" customWidth="1"/>
    <col min="11269" max="11269" width="20.28515625" style="6" customWidth="1"/>
    <col min="11270" max="11270" width="14.42578125" style="6" customWidth="1"/>
    <col min="11271" max="11271" width="15.85546875" style="6" customWidth="1"/>
    <col min="11272" max="11273" width="6.28515625" style="6" customWidth="1"/>
    <col min="11274" max="11274" width="8.7109375" style="6" customWidth="1"/>
    <col min="11275" max="11275" width="12.140625" style="6" customWidth="1"/>
    <col min="11276" max="11276" width="6.5703125" style="6" customWidth="1"/>
    <col min="11277" max="11277" width="12.140625" style="6" customWidth="1"/>
    <col min="11278" max="11278" width="6.5703125" style="6" customWidth="1"/>
    <col min="11279" max="11279" width="12.140625" style="6" customWidth="1"/>
    <col min="11280" max="11280" width="6.5703125" style="6" customWidth="1"/>
    <col min="11281" max="11281" width="12.140625" style="6" customWidth="1"/>
    <col min="11282" max="11282" width="12.28515625" style="6" customWidth="1"/>
    <col min="11283" max="11294" width="3.42578125" style="6" customWidth="1"/>
    <col min="11295" max="11295" width="9.140625" style="6"/>
    <col min="11296" max="11296" width="13.5703125" style="6" bestFit="1" customWidth="1"/>
    <col min="11297" max="11520" width="9.140625" style="6"/>
    <col min="11521" max="11521" width="6" style="6" customWidth="1"/>
    <col min="11522" max="11522" width="15.7109375" style="6" customWidth="1"/>
    <col min="11523" max="11523" width="0" style="6" hidden="1" customWidth="1"/>
    <col min="11524" max="11524" width="2.42578125" style="6" customWidth="1"/>
    <col min="11525" max="11525" width="20.28515625" style="6" customWidth="1"/>
    <col min="11526" max="11526" width="14.42578125" style="6" customWidth="1"/>
    <col min="11527" max="11527" width="15.85546875" style="6" customWidth="1"/>
    <col min="11528" max="11529" width="6.28515625" style="6" customWidth="1"/>
    <col min="11530" max="11530" width="8.7109375" style="6" customWidth="1"/>
    <col min="11531" max="11531" width="12.140625" style="6" customWidth="1"/>
    <col min="11532" max="11532" width="6.5703125" style="6" customWidth="1"/>
    <col min="11533" max="11533" width="12.140625" style="6" customWidth="1"/>
    <col min="11534" max="11534" width="6.5703125" style="6" customWidth="1"/>
    <col min="11535" max="11535" width="12.140625" style="6" customWidth="1"/>
    <col min="11536" max="11536" width="6.5703125" style="6" customWidth="1"/>
    <col min="11537" max="11537" width="12.140625" style="6" customWidth="1"/>
    <col min="11538" max="11538" width="12.28515625" style="6" customWidth="1"/>
    <col min="11539" max="11550" width="3.42578125" style="6" customWidth="1"/>
    <col min="11551" max="11551" width="9.140625" style="6"/>
    <col min="11552" max="11552" width="13.5703125" style="6" bestFit="1" customWidth="1"/>
    <col min="11553" max="11776" width="9.140625" style="6"/>
    <col min="11777" max="11777" width="6" style="6" customWidth="1"/>
    <col min="11778" max="11778" width="15.7109375" style="6" customWidth="1"/>
    <col min="11779" max="11779" width="0" style="6" hidden="1" customWidth="1"/>
    <col min="11780" max="11780" width="2.42578125" style="6" customWidth="1"/>
    <col min="11781" max="11781" width="20.28515625" style="6" customWidth="1"/>
    <col min="11782" max="11782" width="14.42578125" style="6" customWidth="1"/>
    <col min="11783" max="11783" width="15.85546875" style="6" customWidth="1"/>
    <col min="11784" max="11785" width="6.28515625" style="6" customWidth="1"/>
    <col min="11786" max="11786" width="8.7109375" style="6" customWidth="1"/>
    <col min="11787" max="11787" width="12.140625" style="6" customWidth="1"/>
    <col min="11788" max="11788" width="6.5703125" style="6" customWidth="1"/>
    <col min="11789" max="11789" width="12.140625" style="6" customWidth="1"/>
    <col min="11790" max="11790" width="6.5703125" style="6" customWidth="1"/>
    <col min="11791" max="11791" width="12.140625" style="6" customWidth="1"/>
    <col min="11792" max="11792" width="6.5703125" style="6" customWidth="1"/>
    <col min="11793" max="11793" width="12.140625" style="6" customWidth="1"/>
    <col min="11794" max="11794" width="12.28515625" style="6" customWidth="1"/>
    <col min="11795" max="11806" width="3.42578125" style="6" customWidth="1"/>
    <col min="11807" max="11807" width="9.140625" style="6"/>
    <col min="11808" max="11808" width="13.5703125" style="6" bestFit="1" customWidth="1"/>
    <col min="11809" max="12032" width="9.140625" style="6"/>
    <col min="12033" max="12033" width="6" style="6" customWidth="1"/>
    <col min="12034" max="12034" width="15.7109375" style="6" customWidth="1"/>
    <col min="12035" max="12035" width="0" style="6" hidden="1" customWidth="1"/>
    <col min="12036" max="12036" width="2.42578125" style="6" customWidth="1"/>
    <col min="12037" max="12037" width="20.28515625" style="6" customWidth="1"/>
    <col min="12038" max="12038" width="14.42578125" style="6" customWidth="1"/>
    <col min="12039" max="12039" width="15.85546875" style="6" customWidth="1"/>
    <col min="12040" max="12041" width="6.28515625" style="6" customWidth="1"/>
    <col min="12042" max="12042" width="8.7109375" style="6" customWidth="1"/>
    <col min="12043" max="12043" width="12.140625" style="6" customWidth="1"/>
    <col min="12044" max="12044" width="6.5703125" style="6" customWidth="1"/>
    <col min="12045" max="12045" width="12.140625" style="6" customWidth="1"/>
    <col min="12046" max="12046" width="6.5703125" style="6" customWidth="1"/>
    <col min="12047" max="12047" width="12.140625" style="6" customWidth="1"/>
    <col min="12048" max="12048" width="6.5703125" style="6" customWidth="1"/>
    <col min="12049" max="12049" width="12.140625" style="6" customWidth="1"/>
    <col min="12050" max="12050" width="12.28515625" style="6" customWidth="1"/>
    <col min="12051" max="12062" width="3.42578125" style="6" customWidth="1"/>
    <col min="12063" max="12063" width="9.140625" style="6"/>
    <col min="12064" max="12064" width="13.5703125" style="6" bestFit="1" customWidth="1"/>
    <col min="12065" max="12288" width="9.140625" style="6"/>
    <col min="12289" max="12289" width="6" style="6" customWidth="1"/>
    <col min="12290" max="12290" width="15.7109375" style="6" customWidth="1"/>
    <col min="12291" max="12291" width="0" style="6" hidden="1" customWidth="1"/>
    <col min="12292" max="12292" width="2.42578125" style="6" customWidth="1"/>
    <col min="12293" max="12293" width="20.28515625" style="6" customWidth="1"/>
    <col min="12294" max="12294" width="14.42578125" style="6" customWidth="1"/>
    <col min="12295" max="12295" width="15.85546875" style="6" customWidth="1"/>
    <col min="12296" max="12297" width="6.28515625" style="6" customWidth="1"/>
    <col min="12298" max="12298" width="8.7109375" style="6" customWidth="1"/>
    <col min="12299" max="12299" width="12.140625" style="6" customWidth="1"/>
    <col min="12300" max="12300" width="6.5703125" style="6" customWidth="1"/>
    <col min="12301" max="12301" width="12.140625" style="6" customWidth="1"/>
    <col min="12302" max="12302" width="6.5703125" style="6" customWidth="1"/>
    <col min="12303" max="12303" width="12.140625" style="6" customWidth="1"/>
    <col min="12304" max="12304" width="6.5703125" style="6" customWidth="1"/>
    <col min="12305" max="12305" width="12.140625" style="6" customWidth="1"/>
    <col min="12306" max="12306" width="12.28515625" style="6" customWidth="1"/>
    <col min="12307" max="12318" width="3.42578125" style="6" customWidth="1"/>
    <col min="12319" max="12319" width="9.140625" style="6"/>
    <col min="12320" max="12320" width="13.5703125" style="6" bestFit="1" customWidth="1"/>
    <col min="12321" max="12544" width="9.140625" style="6"/>
    <col min="12545" max="12545" width="6" style="6" customWidth="1"/>
    <col min="12546" max="12546" width="15.7109375" style="6" customWidth="1"/>
    <col min="12547" max="12547" width="0" style="6" hidden="1" customWidth="1"/>
    <col min="12548" max="12548" width="2.42578125" style="6" customWidth="1"/>
    <col min="12549" max="12549" width="20.28515625" style="6" customWidth="1"/>
    <col min="12550" max="12550" width="14.42578125" style="6" customWidth="1"/>
    <col min="12551" max="12551" width="15.85546875" style="6" customWidth="1"/>
    <col min="12552" max="12553" width="6.28515625" style="6" customWidth="1"/>
    <col min="12554" max="12554" width="8.7109375" style="6" customWidth="1"/>
    <col min="12555" max="12555" width="12.140625" style="6" customWidth="1"/>
    <col min="12556" max="12556" width="6.5703125" style="6" customWidth="1"/>
    <col min="12557" max="12557" width="12.140625" style="6" customWidth="1"/>
    <col min="12558" max="12558" width="6.5703125" style="6" customWidth="1"/>
    <col min="12559" max="12559" width="12.140625" style="6" customWidth="1"/>
    <col min="12560" max="12560" width="6.5703125" style="6" customWidth="1"/>
    <col min="12561" max="12561" width="12.140625" style="6" customWidth="1"/>
    <col min="12562" max="12562" width="12.28515625" style="6" customWidth="1"/>
    <col min="12563" max="12574" width="3.42578125" style="6" customWidth="1"/>
    <col min="12575" max="12575" width="9.140625" style="6"/>
    <col min="12576" max="12576" width="13.5703125" style="6" bestFit="1" customWidth="1"/>
    <col min="12577" max="12800" width="9.140625" style="6"/>
    <col min="12801" max="12801" width="6" style="6" customWidth="1"/>
    <col min="12802" max="12802" width="15.7109375" style="6" customWidth="1"/>
    <col min="12803" max="12803" width="0" style="6" hidden="1" customWidth="1"/>
    <col min="12804" max="12804" width="2.42578125" style="6" customWidth="1"/>
    <col min="12805" max="12805" width="20.28515625" style="6" customWidth="1"/>
    <col min="12806" max="12806" width="14.42578125" style="6" customWidth="1"/>
    <col min="12807" max="12807" width="15.85546875" style="6" customWidth="1"/>
    <col min="12808" max="12809" width="6.28515625" style="6" customWidth="1"/>
    <col min="12810" max="12810" width="8.7109375" style="6" customWidth="1"/>
    <col min="12811" max="12811" width="12.140625" style="6" customWidth="1"/>
    <col min="12812" max="12812" width="6.5703125" style="6" customWidth="1"/>
    <col min="12813" max="12813" width="12.140625" style="6" customWidth="1"/>
    <col min="12814" max="12814" width="6.5703125" style="6" customWidth="1"/>
    <col min="12815" max="12815" width="12.140625" style="6" customWidth="1"/>
    <col min="12816" max="12816" width="6.5703125" style="6" customWidth="1"/>
    <col min="12817" max="12817" width="12.140625" style="6" customWidth="1"/>
    <col min="12818" max="12818" width="12.28515625" style="6" customWidth="1"/>
    <col min="12819" max="12830" width="3.42578125" style="6" customWidth="1"/>
    <col min="12831" max="12831" width="9.140625" style="6"/>
    <col min="12832" max="12832" width="13.5703125" style="6" bestFit="1" customWidth="1"/>
    <col min="12833" max="13056" width="9.140625" style="6"/>
    <col min="13057" max="13057" width="6" style="6" customWidth="1"/>
    <col min="13058" max="13058" width="15.7109375" style="6" customWidth="1"/>
    <col min="13059" max="13059" width="0" style="6" hidden="1" customWidth="1"/>
    <col min="13060" max="13060" width="2.42578125" style="6" customWidth="1"/>
    <col min="13061" max="13061" width="20.28515625" style="6" customWidth="1"/>
    <col min="13062" max="13062" width="14.42578125" style="6" customWidth="1"/>
    <col min="13063" max="13063" width="15.85546875" style="6" customWidth="1"/>
    <col min="13064" max="13065" width="6.28515625" style="6" customWidth="1"/>
    <col min="13066" max="13066" width="8.7109375" style="6" customWidth="1"/>
    <col min="13067" max="13067" width="12.140625" style="6" customWidth="1"/>
    <col min="13068" max="13068" width="6.5703125" style="6" customWidth="1"/>
    <col min="13069" max="13069" width="12.140625" style="6" customWidth="1"/>
    <col min="13070" max="13070" width="6.5703125" style="6" customWidth="1"/>
    <col min="13071" max="13071" width="12.140625" style="6" customWidth="1"/>
    <col min="13072" max="13072" width="6.5703125" style="6" customWidth="1"/>
    <col min="13073" max="13073" width="12.140625" style="6" customWidth="1"/>
    <col min="13074" max="13074" width="12.28515625" style="6" customWidth="1"/>
    <col min="13075" max="13086" width="3.42578125" style="6" customWidth="1"/>
    <col min="13087" max="13087" width="9.140625" style="6"/>
    <col min="13088" max="13088" width="13.5703125" style="6" bestFit="1" customWidth="1"/>
    <col min="13089" max="13312" width="9.140625" style="6"/>
    <col min="13313" max="13313" width="6" style="6" customWidth="1"/>
    <col min="13314" max="13314" width="15.7109375" style="6" customWidth="1"/>
    <col min="13315" max="13315" width="0" style="6" hidden="1" customWidth="1"/>
    <col min="13316" max="13316" width="2.42578125" style="6" customWidth="1"/>
    <col min="13317" max="13317" width="20.28515625" style="6" customWidth="1"/>
    <col min="13318" max="13318" width="14.42578125" style="6" customWidth="1"/>
    <col min="13319" max="13319" width="15.85546875" style="6" customWidth="1"/>
    <col min="13320" max="13321" width="6.28515625" style="6" customWidth="1"/>
    <col min="13322" max="13322" width="8.7109375" style="6" customWidth="1"/>
    <col min="13323" max="13323" width="12.140625" style="6" customWidth="1"/>
    <col min="13324" max="13324" width="6.5703125" style="6" customWidth="1"/>
    <col min="13325" max="13325" width="12.140625" style="6" customWidth="1"/>
    <col min="13326" max="13326" width="6.5703125" style="6" customWidth="1"/>
    <col min="13327" max="13327" width="12.140625" style="6" customWidth="1"/>
    <col min="13328" max="13328" width="6.5703125" style="6" customWidth="1"/>
    <col min="13329" max="13329" width="12.140625" style="6" customWidth="1"/>
    <col min="13330" max="13330" width="12.28515625" style="6" customWidth="1"/>
    <col min="13331" max="13342" width="3.42578125" style="6" customWidth="1"/>
    <col min="13343" max="13343" width="9.140625" style="6"/>
    <col min="13344" max="13344" width="13.5703125" style="6" bestFit="1" customWidth="1"/>
    <col min="13345" max="13568" width="9.140625" style="6"/>
    <col min="13569" max="13569" width="6" style="6" customWidth="1"/>
    <col min="13570" max="13570" width="15.7109375" style="6" customWidth="1"/>
    <col min="13571" max="13571" width="0" style="6" hidden="1" customWidth="1"/>
    <col min="13572" max="13572" width="2.42578125" style="6" customWidth="1"/>
    <col min="13573" max="13573" width="20.28515625" style="6" customWidth="1"/>
    <col min="13574" max="13574" width="14.42578125" style="6" customWidth="1"/>
    <col min="13575" max="13575" width="15.85546875" style="6" customWidth="1"/>
    <col min="13576" max="13577" width="6.28515625" style="6" customWidth="1"/>
    <col min="13578" max="13578" width="8.7109375" style="6" customWidth="1"/>
    <col min="13579" max="13579" width="12.140625" style="6" customWidth="1"/>
    <col min="13580" max="13580" width="6.5703125" style="6" customWidth="1"/>
    <col min="13581" max="13581" width="12.140625" style="6" customWidth="1"/>
    <col min="13582" max="13582" width="6.5703125" style="6" customWidth="1"/>
    <col min="13583" max="13583" width="12.140625" style="6" customWidth="1"/>
    <col min="13584" max="13584" width="6.5703125" style="6" customWidth="1"/>
    <col min="13585" max="13585" width="12.140625" style="6" customWidth="1"/>
    <col min="13586" max="13586" width="12.28515625" style="6" customWidth="1"/>
    <col min="13587" max="13598" width="3.42578125" style="6" customWidth="1"/>
    <col min="13599" max="13599" width="9.140625" style="6"/>
    <col min="13600" max="13600" width="13.5703125" style="6" bestFit="1" customWidth="1"/>
    <col min="13601" max="13824" width="9.140625" style="6"/>
    <col min="13825" max="13825" width="6" style="6" customWidth="1"/>
    <col min="13826" max="13826" width="15.7109375" style="6" customWidth="1"/>
    <col min="13827" max="13827" width="0" style="6" hidden="1" customWidth="1"/>
    <col min="13828" max="13828" width="2.42578125" style="6" customWidth="1"/>
    <col min="13829" max="13829" width="20.28515625" style="6" customWidth="1"/>
    <col min="13830" max="13830" width="14.42578125" style="6" customWidth="1"/>
    <col min="13831" max="13831" width="15.85546875" style="6" customWidth="1"/>
    <col min="13832" max="13833" width="6.28515625" style="6" customWidth="1"/>
    <col min="13834" max="13834" width="8.7109375" style="6" customWidth="1"/>
    <col min="13835" max="13835" width="12.140625" style="6" customWidth="1"/>
    <col min="13836" max="13836" width="6.5703125" style="6" customWidth="1"/>
    <col min="13837" max="13837" width="12.140625" style="6" customWidth="1"/>
    <col min="13838" max="13838" width="6.5703125" style="6" customWidth="1"/>
    <col min="13839" max="13839" width="12.140625" style="6" customWidth="1"/>
    <col min="13840" max="13840" width="6.5703125" style="6" customWidth="1"/>
    <col min="13841" max="13841" width="12.140625" style="6" customWidth="1"/>
    <col min="13842" max="13842" width="12.28515625" style="6" customWidth="1"/>
    <col min="13843" max="13854" width="3.42578125" style="6" customWidth="1"/>
    <col min="13855" max="13855" width="9.140625" style="6"/>
    <col min="13856" max="13856" width="13.5703125" style="6" bestFit="1" customWidth="1"/>
    <col min="13857" max="14080" width="9.140625" style="6"/>
    <col min="14081" max="14081" width="6" style="6" customWidth="1"/>
    <col min="14082" max="14082" width="15.7109375" style="6" customWidth="1"/>
    <col min="14083" max="14083" width="0" style="6" hidden="1" customWidth="1"/>
    <col min="14084" max="14084" width="2.42578125" style="6" customWidth="1"/>
    <col min="14085" max="14085" width="20.28515625" style="6" customWidth="1"/>
    <col min="14086" max="14086" width="14.42578125" style="6" customWidth="1"/>
    <col min="14087" max="14087" width="15.85546875" style="6" customWidth="1"/>
    <col min="14088" max="14089" width="6.28515625" style="6" customWidth="1"/>
    <col min="14090" max="14090" width="8.7109375" style="6" customWidth="1"/>
    <col min="14091" max="14091" width="12.140625" style="6" customWidth="1"/>
    <col min="14092" max="14092" width="6.5703125" style="6" customWidth="1"/>
    <col min="14093" max="14093" width="12.140625" style="6" customWidth="1"/>
    <col min="14094" max="14094" width="6.5703125" style="6" customWidth="1"/>
    <col min="14095" max="14095" width="12.140625" style="6" customWidth="1"/>
    <col min="14096" max="14096" width="6.5703125" style="6" customWidth="1"/>
    <col min="14097" max="14097" width="12.140625" style="6" customWidth="1"/>
    <col min="14098" max="14098" width="12.28515625" style="6" customWidth="1"/>
    <col min="14099" max="14110" width="3.42578125" style="6" customWidth="1"/>
    <col min="14111" max="14111" width="9.140625" style="6"/>
    <col min="14112" max="14112" width="13.5703125" style="6" bestFit="1" customWidth="1"/>
    <col min="14113" max="14336" width="9.140625" style="6"/>
    <col min="14337" max="14337" width="6" style="6" customWidth="1"/>
    <col min="14338" max="14338" width="15.7109375" style="6" customWidth="1"/>
    <col min="14339" max="14339" width="0" style="6" hidden="1" customWidth="1"/>
    <col min="14340" max="14340" width="2.42578125" style="6" customWidth="1"/>
    <col min="14341" max="14341" width="20.28515625" style="6" customWidth="1"/>
    <col min="14342" max="14342" width="14.42578125" style="6" customWidth="1"/>
    <col min="14343" max="14343" width="15.85546875" style="6" customWidth="1"/>
    <col min="14344" max="14345" width="6.28515625" style="6" customWidth="1"/>
    <col min="14346" max="14346" width="8.7109375" style="6" customWidth="1"/>
    <col min="14347" max="14347" width="12.140625" style="6" customWidth="1"/>
    <col min="14348" max="14348" width="6.5703125" style="6" customWidth="1"/>
    <col min="14349" max="14349" width="12.140625" style="6" customWidth="1"/>
    <col min="14350" max="14350" width="6.5703125" style="6" customWidth="1"/>
    <col min="14351" max="14351" width="12.140625" style="6" customWidth="1"/>
    <col min="14352" max="14352" width="6.5703125" style="6" customWidth="1"/>
    <col min="14353" max="14353" width="12.140625" style="6" customWidth="1"/>
    <col min="14354" max="14354" width="12.28515625" style="6" customWidth="1"/>
    <col min="14355" max="14366" width="3.42578125" style="6" customWidth="1"/>
    <col min="14367" max="14367" width="9.140625" style="6"/>
    <col min="14368" max="14368" width="13.5703125" style="6" bestFit="1" customWidth="1"/>
    <col min="14369" max="14592" width="9.140625" style="6"/>
    <col min="14593" max="14593" width="6" style="6" customWidth="1"/>
    <col min="14594" max="14594" width="15.7109375" style="6" customWidth="1"/>
    <col min="14595" max="14595" width="0" style="6" hidden="1" customWidth="1"/>
    <col min="14596" max="14596" width="2.42578125" style="6" customWidth="1"/>
    <col min="14597" max="14597" width="20.28515625" style="6" customWidth="1"/>
    <col min="14598" max="14598" width="14.42578125" style="6" customWidth="1"/>
    <col min="14599" max="14599" width="15.85546875" style="6" customWidth="1"/>
    <col min="14600" max="14601" width="6.28515625" style="6" customWidth="1"/>
    <col min="14602" max="14602" width="8.7109375" style="6" customWidth="1"/>
    <col min="14603" max="14603" width="12.140625" style="6" customWidth="1"/>
    <col min="14604" max="14604" width="6.5703125" style="6" customWidth="1"/>
    <col min="14605" max="14605" width="12.140625" style="6" customWidth="1"/>
    <col min="14606" max="14606" width="6.5703125" style="6" customWidth="1"/>
    <col min="14607" max="14607" width="12.140625" style="6" customWidth="1"/>
    <col min="14608" max="14608" width="6.5703125" style="6" customWidth="1"/>
    <col min="14609" max="14609" width="12.140625" style="6" customWidth="1"/>
    <col min="14610" max="14610" width="12.28515625" style="6" customWidth="1"/>
    <col min="14611" max="14622" width="3.42578125" style="6" customWidth="1"/>
    <col min="14623" max="14623" width="9.140625" style="6"/>
    <col min="14624" max="14624" width="13.5703125" style="6" bestFit="1" customWidth="1"/>
    <col min="14625" max="14848" width="9.140625" style="6"/>
    <col min="14849" max="14849" width="6" style="6" customWidth="1"/>
    <col min="14850" max="14850" width="15.7109375" style="6" customWidth="1"/>
    <col min="14851" max="14851" width="0" style="6" hidden="1" customWidth="1"/>
    <col min="14852" max="14852" width="2.42578125" style="6" customWidth="1"/>
    <col min="14853" max="14853" width="20.28515625" style="6" customWidth="1"/>
    <col min="14854" max="14854" width="14.42578125" style="6" customWidth="1"/>
    <col min="14855" max="14855" width="15.85546875" style="6" customWidth="1"/>
    <col min="14856" max="14857" width="6.28515625" style="6" customWidth="1"/>
    <col min="14858" max="14858" width="8.7109375" style="6" customWidth="1"/>
    <col min="14859" max="14859" width="12.140625" style="6" customWidth="1"/>
    <col min="14860" max="14860" width="6.5703125" style="6" customWidth="1"/>
    <col min="14861" max="14861" width="12.140625" style="6" customWidth="1"/>
    <col min="14862" max="14862" width="6.5703125" style="6" customWidth="1"/>
    <col min="14863" max="14863" width="12.140625" style="6" customWidth="1"/>
    <col min="14864" max="14864" width="6.5703125" style="6" customWidth="1"/>
    <col min="14865" max="14865" width="12.140625" style="6" customWidth="1"/>
    <col min="14866" max="14866" width="12.28515625" style="6" customWidth="1"/>
    <col min="14867" max="14878" width="3.42578125" style="6" customWidth="1"/>
    <col min="14879" max="14879" width="9.140625" style="6"/>
    <col min="14880" max="14880" width="13.5703125" style="6" bestFit="1" customWidth="1"/>
    <col min="14881" max="15104" width="9.140625" style="6"/>
    <col min="15105" max="15105" width="6" style="6" customWidth="1"/>
    <col min="15106" max="15106" width="15.7109375" style="6" customWidth="1"/>
    <col min="15107" max="15107" width="0" style="6" hidden="1" customWidth="1"/>
    <col min="15108" max="15108" width="2.42578125" style="6" customWidth="1"/>
    <col min="15109" max="15109" width="20.28515625" style="6" customWidth="1"/>
    <col min="15110" max="15110" width="14.42578125" style="6" customWidth="1"/>
    <col min="15111" max="15111" width="15.85546875" style="6" customWidth="1"/>
    <col min="15112" max="15113" width="6.28515625" style="6" customWidth="1"/>
    <col min="15114" max="15114" width="8.7109375" style="6" customWidth="1"/>
    <col min="15115" max="15115" width="12.140625" style="6" customWidth="1"/>
    <col min="15116" max="15116" width="6.5703125" style="6" customWidth="1"/>
    <col min="15117" max="15117" width="12.140625" style="6" customWidth="1"/>
    <col min="15118" max="15118" width="6.5703125" style="6" customWidth="1"/>
    <col min="15119" max="15119" width="12.140625" style="6" customWidth="1"/>
    <col min="15120" max="15120" width="6.5703125" style="6" customWidth="1"/>
    <col min="15121" max="15121" width="12.140625" style="6" customWidth="1"/>
    <col min="15122" max="15122" width="12.28515625" style="6" customWidth="1"/>
    <col min="15123" max="15134" width="3.42578125" style="6" customWidth="1"/>
    <col min="15135" max="15135" width="9.140625" style="6"/>
    <col min="15136" max="15136" width="13.5703125" style="6" bestFit="1" customWidth="1"/>
    <col min="15137" max="15360" width="9.140625" style="6"/>
    <col min="15361" max="15361" width="6" style="6" customWidth="1"/>
    <col min="15362" max="15362" width="15.7109375" style="6" customWidth="1"/>
    <col min="15363" max="15363" width="0" style="6" hidden="1" customWidth="1"/>
    <col min="15364" max="15364" width="2.42578125" style="6" customWidth="1"/>
    <col min="15365" max="15365" width="20.28515625" style="6" customWidth="1"/>
    <col min="15366" max="15366" width="14.42578125" style="6" customWidth="1"/>
    <col min="15367" max="15367" width="15.85546875" style="6" customWidth="1"/>
    <col min="15368" max="15369" width="6.28515625" style="6" customWidth="1"/>
    <col min="15370" max="15370" width="8.7109375" style="6" customWidth="1"/>
    <col min="15371" max="15371" width="12.140625" style="6" customWidth="1"/>
    <col min="15372" max="15372" width="6.5703125" style="6" customWidth="1"/>
    <col min="15373" max="15373" width="12.140625" style="6" customWidth="1"/>
    <col min="15374" max="15374" width="6.5703125" style="6" customWidth="1"/>
    <col min="15375" max="15375" width="12.140625" style="6" customWidth="1"/>
    <col min="15376" max="15376" width="6.5703125" style="6" customWidth="1"/>
    <col min="15377" max="15377" width="12.140625" style="6" customWidth="1"/>
    <col min="15378" max="15378" width="12.28515625" style="6" customWidth="1"/>
    <col min="15379" max="15390" width="3.42578125" style="6" customWidth="1"/>
    <col min="15391" max="15391" width="9.140625" style="6"/>
    <col min="15392" max="15392" width="13.5703125" style="6" bestFit="1" customWidth="1"/>
    <col min="15393" max="15616" width="9.140625" style="6"/>
    <col min="15617" max="15617" width="6" style="6" customWidth="1"/>
    <col min="15618" max="15618" width="15.7109375" style="6" customWidth="1"/>
    <col min="15619" max="15619" width="0" style="6" hidden="1" customWidth="1"/>
    <col min="15620" max="15620" width="2.42578125" style="6" customWidth="1"/>
    <col min="15621" max="15621" width="20.28515625" style="6" customWidth="1"/>
    <col min="15622" max="15622" width="14.42578125" style="6" customWidth="1"/>
    <col min="15623" max="15623" width="15.85546875" style="6" customWidth="1"/>
    <col min="15624" max="15625" width="6.28515625" style="6" customWidth="1"/>
    <col min="15626" max="15626" width="8.7109375" style="6" customWidth="1"/>
    <col min="15627" max="15627" width="12.140625" style="6" customWidth="1"/>
    <col min="15628" max="15628" width="6.5703125" style="6" customWidth="1"/>
    <col min="15629" max="15629" width="12.140625" style="6" customWidth="1"/>
    <col min="15630" max="15630" width="6.5703125" style="6" customWidth="1"/>
    <col min="15631" max="15631" width="12.140625" style="6" customWidth="1"/>
    <col min="15632" max="15632" width="6.5703125" style="6" customWidth="1"/>
    <col min="15633" max="15633" width="12.140625" style="6" customWidth="1"/>
    <col min="15634" max="15634" width="12.28515625" style="6" customWidth="1"/>
    <col min="15635" max="15646" width="3.42578125" style="6" customWidth="1"/>
    <col min="15647" max="15647" width="9.140625" style="6"/>
    <col min="15648" max="15648" width="13.5703125" style="6" bestFit="1" customWidth="1"/>
    <col min="15649" max="15872" width="9.140625" style="6"/>
    <col min="15873" max="15873" width="6" style="6" customWidth="1"/>
    <col min="15874" max="15874" width="15.7109375" style="6" customWidth="1"/>
    <col min="15875" max="15875" width="0" style="6" hidden="1" customWidth="1"/>
    <col min="15876" max="15876" width="2.42578125" style="6" customWidth="1"/>
    <col min="15877" max="15877" width="20.28515625" style="6" customWidth="1"/>
    <col min="15878" max="15878" width="14.42578125" style="6" customWidth="1"/>
    <col min="15879" max="15879" width="15.85546875" style="6" customWidth="1"/>
    <col min="15880" max="15881" width="6.28515625" style="6" customWidth="1"/>
    <col min="15882" max="15882" width="8.7109375" style="6" customWidth="1"/>
    <col min="15883" max="15883" width="12.140625" style="6" customWidth="1"/>
    <col min="15884" max="15884" width="6.5703125" style="6" customWidth="1"/>
    <col min="15885" max="15885" width="12.140625" style="6" customWidth="1"/>
    <col min="15886" max="15886" width="6.5703125" style="6" customWidth="1"/>
    <col min="15887" max="15887" width="12.140625" style="6" customWidth="1"/>
    <col min="15888" max="15888" width="6.5703125" style="6" customWidth="1"/>
    <col min="15889" max="15889" width="12.140625" style="6" customWidth="1"/>
    <col min="15890" max="15890" width="12.28515625" style="6" customWidth="1"/>
    <col min="15891" max="15902" width="3.42578125" style="6" customWidth="1"/>
    <col min="15903" max="15903" width="9.140625" style="6"/>
    <col min="15904" max="15904" width="13.5703125" style="6" bestFit="1" customWidth="1"/>
    <col min="15905" max="16128" width="9.140625" style="6"/>
    <col min="16129" max="16129" width="6" style="6" customWidth="1"/>
    <col min="16130" max="16130" width="15.7109375" style="6" customWidth="1"/>
    <col min="16131" max="16131" width="0" style="6" hidden="1" customWidth="1"/>
    <col min="16132" max="16132" width="2.42578125" style="6" customWidth="1"/>
    <col min="16133" max="16133" width="20.28515625" style="6" customWidth="1"/>
    <col min="16134" max="16134" width="14.42578125" style="6" customWidth="1"/>
    <col min="16135" max="16135" width="15.85546875" style="6" customWidth="1"/>
    <col min="16136" max="16137" width="6.28515625" style="6" customWidth="1"/>
    <col min="16138" max="16138" width="8.7109375" style="6" customWidth="1"/>
    <col min="16139" max="16139" width="12.140625" style="6" customWidth="1"/>
    <col min="16140" max="16140" width="6.5703125" style="6" customWidth="1"/>
    <col min="16141" max="16141" width="12.140625" style="6" customWidth="1"/>
    <col min="16142" max="16142" width="6.5703125" style="6" customWidth="1"/>
    <col min="16143" max="16143" width="12.140625" style="6" customWidth="1"/>
    <col min="16144" max="16144" width="6.5703125" style="6" customWidth="1"/>
    <col min="16145" max="16145" width="12.140625" style="6" customWidth="1"/>
    <col min="16146" max="16146" width="12.28515625" style="6" customWidth="1"/>
    <col min="16147" max="16158" width="3.42578125" style="6" customWidth="1"/>
    <col min="16159" max="16159" width="9.140625" style="6"/>
    <col min="16160" max="16160" width="13.5703125" style="6" bestFit="1" customWidth="1"/>
    <col min="16161" max="16384" width="9.140625" style="6"/>
  </cols>
  <sheetData>
    <row r="1" spans="1:32" s="5" customFormat="1" ht="23.25" customHeight="1">
      <c r="A1" s="369" t="s">
        <v>26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4">
        <f t="shared" ref="AF1:AF9" si="0">F1-K1-M1-O1-Q1</f>
        <v>0</v>
      </c>
    </row>
    <row r="2" spans="1:32" s="5" customFormat="1" ht="23.25" customHeight="1">
      <c r="A2" s="369" t="s">
        <v>27</v>
      </c>
      <c r="B2" s="369" t="s">
        <v>28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4">
        <f t="shared" si="0"/>
        <v>0</v>
      </c>
    </row>
    <row r="3" spans="1:32">
      <c r="B3" s="7"/>
      <c r="D3" s="8"/>
      <c r="E3" s="7"/>
      <c r="F3" s="7"/>
      <c r="G3" s="7"/>
      <c r="AF3" s="4">
        <f t="shared" si="0"/>
        <v>0</v>
      </c>
    </row>
    <row r="4" spans="1:32" s="11" customFormat="1" ht="27.75" customHeight="1">
      <c r="A4" s="370" t="s">
        <v>29</v>
      </c>
      <c r="B4" s="371"/>
      <c r="C4" s="371"/>
      <c r="D4" s="371"/>
      <c r="E4" s="371"/>
      <c r="F4" s="371"/>
      <c r="G4" s="371"/>
      <c r="H4" s="371"/>
      <c r="I4" s="372"/>
      <c r="J4" s="373" t="s">
        <v>30</v>
      </c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4">
        <f t="shared" si="0"/>
        <v>0</v>
      </c>
    </row>
    <row r="5" spans="1:32" s="11" customFormat="1" ht="15.6" customHeight="1">
      <c r="A5" s="373" t="s">
        <v>31</v>
      </c>
      <c r="B5" s="352" t="s">
        <v>32</v>
      </c>
      <c r="C5" s="352" t="s">
        <v>33</v>
      </c>
      <c r="D5" s="352"/>
      <c r="E5" s="352"/>
      <c r="F5" s="352" t="s">
        <v>34</v>
      </c>
      <c r="G5" s="374" t="s">
        <v>35</v>
      </c>
      <c r="H5" s="377" t="s">
        <v>36</v>
      </c>
      <c r="I5" s="378"/>
      <c r="J5" s="352" t="s">
        <v>37</v>
      </c>
      <c r="K5" s="352"/>
      <c r="L5" s="352"/>
      <c r="M5" s="352"/>
      <c r="N5" s="352"/>
      <c r="O5" s="352"/>
      <c r="P5" s="352"/>
      <c r="Q5" s="352"/>
      <c r="R5" s="352" t="s">
        <v>38</v>
      </c>
      <c r="S5" s="352" t="s">
        <v>39</v>
      </c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 t="s">
        <v>40</v>
      </c>
      <c r="AF5" s="4" t="e">
        <f t="shared" si="0"/>
        <v>#VALUE!</v>
      </c>
    </row>
    <row r="6" spans="1:32" s="11" customFormat="1" ht="15.6" customHeight="1">
      <c r="A6" s="373"/>
      <c r="B6" s="352"/>
      <c r="C6" s="352"/>
      <c r="D6" s="352"/>
      <c r="E6" s="352"/>
      <c r="F6" s="352"/>
      <c r="G6" s="375"/>
      <c r="H6" s="379"/>
      <c r="I6" s="380"/>
      <c r="J6" s="352"/>
      <c r="K6" s="352"/>
      <c r="L6" s="352"/>
      <c r="M6" s="352"/>
      <c r="N6" s="352"/>
      <c r="O6" s="352"/>
      <c r="P6" s="352"/>
      <c r="Q6" s="352"/>
      <c r="R6" s="352"/>
      <c r="S6" s="352" t="s">
        <v>41</v>
      </c>
      <c r="T6" s="352"/>
      <c r="U6" s="352"/>
      <c r="V6" s="352" t="s">
        <v>42</v>
      </c>
      <c r="W6" s="352"/>
      <c r="X6" s="352"/>
      <c r="Y6" s="352" t="s">
        <v>43</v>
      </c>
      <c r="Z6" s="352"/>
      <c r="AA6" s="352"/>
      <c r="AB6" s="352" t="s">
        <v>44</v>
      </c>
      <c r="AC6" s="352"/>
      <c r="AD6" s="352"/>
      <c r="AE6" s="352"/>
      <c r="AF6" s="4">
        <f t="shared" si="0"/>
        <v>0</v>
      </c>
    </row>
    <row r="7" spans="1:32" s="11" customFormat="1" ht="46.5" customHeight="1">
      <c r="A7" s="373"/>
      <c r="B7" s="352"/>
      <c r="C7" s="352"/>
      <c r="D7" s="352"/>
      <c r="E7" s="352"/>
      <c r="F7" s="352"/>
      <c r="G7" s="375"/>
      <c r="H7" s="381"/>
      <c r="I7" s="382"/>
      <c r="J7" s="352" t="s">
        <v>41</v>
      </c>
      <c r="K7" s="352"/>
      <c r="L7" s="356" t="s">
        <v>42</v>
      </c>
      <c r="M7" s="357"/>
      <c r="N7" s="352" t="s">
        <v>43</v>
      </c>
      <c r="O7" s="352"/>
      <c r="P7" s="352" t="s">
        <v>44</v>
      </c>
      <c r="Q7" s="352"/>
      <c r="R7" s="352"/>
      <c r="S7" s="12">
        <v>1</v>
      </c>
      <c r="T7" s="12">
        <v>2</v>
      </c>
      <c r="U7" s="12">
        <v>3</v>
      </c>
      <c r="V7" s="12">
        <v>1</v>
      </c>
      <c r="W7" s="12">
        <v>2</v>
      </c>
      <c r="X7" s="12">
        <v>3</v>
      </c>
      <c r="Y7" s="12">
        <v>1</v>
      </c>
      <c r="Z7" s="12">
        <v>2</v>
      </c>
      <c r="AA7" s="12">
        <v>3</v>
      </c>
      <c r="AB7" s="12">
        <v>1</v>
      </c>
      <c r="AC7" s="12">
        <v>2</v>
      </c>
      <c r="AD7" s="12">
        <v>3</v>
      </c>
      <c r="AE7" s="352"/>
      <c r="AF7" s="4">
        <f t="shared" si="0"/>
        <v>0</v>
      </c>
    </row>
    <row r="8" spans="1:32" s="11" customFormat="1" ht="34.5" customHeight="1">
      <c r="A8" s="373"/>
      <c r="B8" s="352"/>
      <c r="C8" s="352"/>
      <c r="D8" s="352"/>
      <c r="E8" s="352"/>
      <c r="F8" s="352"/>
      <c r="G8" s="376"/>
      <c r="H8" s="13" t="s">
        <v>45</v>
      </c>
      <c r="I8" s="12" t="s">
        <v>46</v>
      </c>
      <c r="J8" s="14" t="s">
        <v>45</v>
      </c>
      <c r="K8" s="12" t="s">
        <v>47</v>
      </c>
      <c r="L8" s="14" t="s">
        <v>45</v>
      </c>
      <c r="M8" s="12" t="s">
        <v>47</v>
      </c>
      <c r="N8" s="14" t="s">
        <v>45</v>
      </c>
      <c r="O8" s="12" t="s">
        <v>47</v>
      </c>
      <c r="P8" s="14" t="s">
        <v>45</v>
      </c>
      <c r="Q8" s="12" t="s">
        <v>47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4" t="e">
        <f t="shared" si="0"/>
        <v>#VALUE!</v>
      </c>
    </row>
    <row r="9" spans="1:32" s="11" customFormat="1" ht="13.5" customHeight="1">
      <c r="A9" s="15"/>
      <c r="B9" s="12"/>
      <c r="C9" s="353"/>
      <c r="D9" s="354"/>
      <c r="E9" s="355"/>
      <c r="F9" s="12"/>
      <c r="G9" s="12"/>
      <c r="H9" s="14"/>
      <c r="I9" s="12"/>
      <c r="J9" s="352"/>
      <c r="K9" s="352"/>
      <c r="L9" s="352"/>
      <c r="M9" s="352"/>
      <c r="N9" s="352"/>
      <c r="O9" s="352"/>
      <c r="P9" s="352"/>
      <c r="Q9" s="352"/>
      <c r="R9" s="12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6"/>
      <c r="AF9" s="4">
        <f t="shared" si="0"/>
        <v>0</v>
      </c>
    </row>
    <row r="10" spans="1:32" s="26" customFormat="1" ht="63.75" customHeight="1">
      <c r="A10" s="358"/>
      <c r="B10" s="360" t="s">
        <v>48</v>
      </c>
      <c r="C10" s="17"/>
      <c r="D10" s="18"/>
      <c r="E10" s="19" t="s">
        <v>49</v>
      </c>
      <c r="F10" s="20"/>
      <c r="G10" s="21">
        <f>G13+G16+G23</f>
        <v>1314205000</v>
      </c>
      <c r="H10" s="22"/>
      <c r="I10" s="20"/>
      <c r="J10" s="23"/>
      <c r="K10" s="23"/>
      <c r="L10" s="23"/>
      <c r="M10" s="23"/>
      <c r="N10" s="23"/>
      <c r="O10" s="23"/>
      <c r="P10" s="23"/>
      <c r="Q10" s="23"/>
      <c r="R10" s="23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4"/>
    </row>
    <row r="11" spans="1:32" s="26" customFormat="1" ht="28.5" customHeight="1">
      <c r="A11" s="359"/>
      <c r="B11" s="361"/>
      <c r="C11" s="17"/>
      <c r="D11" s="18"/>
      <c r="E11" s="27" t="s">
        <v>50</v>
      </c>
      <c r="F11" s="23"/>
      <c r="G11" s="23"/>
      <c r="H11" s="28"/>
      <c r="I11" s="23"/>
      <c r="J11" s="29"/>
      <c r="K11" s="23"/>
      <c r="L11" s="23"/>
      <c r="M11" s="23"/>
      <c r="N11" s="23"/>
      <c r="O11" s="23"/>
      <c r="P11" s="23"/>
      <c r="Q11" s="23"/>
      <c r="R11" s="2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5"/>
      <c r="AF11" s="4"/>
    </row>
    <row r="12" spans="1:32" s="26" customFormat="1" ht="28.5" customHeight="1">
      <c r="A12" s="359"/>
      <c r="B12" s="361"/>
      <c r="C12" s="17"/>
      <c r="D12" s="18"/>
      <c r="E12" s="27" t="s">
        <v>51</v>
      </c>
      <c r="F12" s="23"/>
      <c r="G12" s="23"/>
      <c r="H12" s="28"/>
      <c r="I12" s="23"/>
      <c r="J12" s="29"/>
      <c r="K12" s="23"/>
      <c r="L12" s="23"/>
      <c r="M12" s="23"/>
      <c r="N12" s="23"/>
      <c r="O12" s="23"/>
      <c r="P12" s="23"/>
      <c r="Q12" s="23"/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5"/>
      <c r="AF12" s="4"/>
    </row>
    <row r="13" spans="1:32" ht="74.25" customHeight="1" thickBot="1">
      <c r="A13" s="359"/>
      <c r="B13" s="361"/>
      <c r="C13" s="30"/>
      <c r="D13" s="31"/>
      <c r="E13" s="32" t="s">
        <v>52</v>
      </c>
      <c r="F13" s="33" t="s">
        <v>53</v>
      </c>
      <c r="G13" s="34">
        <f>G14+G15</f>
        <v>729550000</v>
      </c>
      <c r="H13" s="35">
        <v>100</v>
      </c>
      <c r="I13" s="36" t="s">
        <v>54</v>
      </c>
      <c r="J13" s="37">
        <f t="shared" ref="J13:Q13" si="1">J14+J15</f>
        <v>6.0728055639687533</v>
      </c>
      <c r="K13" s="37">
        <f t="shared" si="1"/>
        <v>184889000</v>
      </c>
      <c r="L13" s="37">
        <f t="shared" si="1"/>
        <v>5.5637174697486493</v>
      </c>
      <c r="M13" s="37">
        <f t="shared" si="1"/>
        <v>164289000</v>
      </c>
      <c r="N13" s="37">
        <f t="shared" si="1"/>
        <v>6.8000189077247422</v>
      </c>
      <c r="O13" s="37">
        <f t="shared" si="1"/>
        <v>216089000</v>
      </c>
      <c r="P13" s="37">
        <f t="shared" si="1"/>
        <v>5.5634580585578552</v>
      </c>
      <c r="Q13" s="37">
        <f t="shared" si="1"/>
        <v>164283000</v>
      </c>
      <c r="R13" s="38" t="s">
        <v>55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0"/>
      <c r="AF13" s="4"/>
    </row>
    <row r="14" spans="1:32" s="53" customFormat="1" ht="93.75" customHeight="1">
      <c r="A14" s="359"/>
      <c r="B14" s="361"/>
      <c r="C14" s="41"/>
      <c r="D14" s="42"/>
      <c r="E14" s="43" t="s">
        <v>56</v>
      </c>
      <c r="F14" s="44" t="s">
        <v>57</v>
      </c>
      <c r="G14" s="45">
        <v>502790000</v>
      </c>
      <c r="H14" s="46">
        <v>12</v>
      </c>
      <c r="I14" s="47" t="s">
        <v>58</v>
      </c>
      <c r="J14" s="48">
        <f>K14/G14*H14</f>
        <v>3.0489389208218141</v>
      </c>
      <c r="K14" s="49">
        <v>127748000</v>
      </c>
      <c r="L14" s="48">
        <f>M14/G14*H14</f>
        <v>2.5716024582827823</v>
      </c>
      <c r="M14" s="49">
        <v>107748000</v>
      </c>
      <c r="N14" s="48">
        <f t="shared" ref="N14:N18" si="2">O14/G14*H14</f>
        <v>3.8079038962588752</v>
      </c>
      <c r="O14" s="49">
        <v>159548000</v>
      </c>
      <c r="P14" s="48">
        <f t="shared" ref="P14:P17" si="3">Q14/G14*H14</f>
        <v>2.5715547246365285</v>
      </c>
      <c r="Q14" s="49">
        <v>107746000</v>
      </c>
      <c r="R14" s="50" t="s">
        <v>59</v>
      </c>
      <c r="S14" s="51" t="s">
        <v>60</v>
      </c>
      <c r="T14" s="51" t="s">
        <v>60</v>
      </c>
      <c r="U14" s="51" t="s">
        <v>60</v>
      </c>
      <c r="V14" s="51" t="s">
        <v>60</v>
      </c>
      <c r="W14" s="51" t="s">
        <v>60</v>
      </c>
      <c r="X14" s="51" t="s">
        <v>60</v>
      </c>
      <c r="Y14" s="51" t="s">
        <v>60</v>
      </c>
      <c r="Z14" s="51" t="s">
        <v>60</v>
      </c>
      <c r="AA14" s="51" t="s">
        <v>60</v>
      </c>
      <c r="AB14" s="51" t="s">
        <v>60</v>
      </c>
      <c r="AC14" s="51" t="s">
        <v>60</v>
      </c>
      <c r="AD14" s="51" t="s">
        <v>60</v>
      </c>
      <c r="AE14" s="52"/>
      <c r="AF14" s="4"/>
    </row>
    <row r="15" spans="1:32" s="65" customFormat="1" ht="95.25" customHeight="1" thickBot="1">
      <c r="A15" s="359"/>
      <c r="B15" s="361"/>
      <c r="C15" s="54"/>
      <c r="D15" s="55"/>
      <c r="E15" s="56" t="s">
        <v>61</v>
      </c>
      <c r="F15" s="57" t="s">
        <v>62</v>
      </c>
      <c r="G15" s="58">
        <v>226760000</v>
      </c>
      <c r="H15" s="59">
        <v>12</v>
      </c>
      <c r="I15" s="47" t="s">
        <v>58</v>
      </c>
      <c r="J15" s="48">
        <f>K15/G15*H15</f>
        <v>3.0238666431469396</v>
      </c>
      <c r="K15" s="60">
        <v>57141000</v>
      </c>
      <c r="L15" s="48">
        <f>M15/G15*H15</f>
        <v>2.992115011465867</v>
      </c>
      <c r="M15" s="60">
        <v>56541000</v>
      </c>
      <c r="N15" s="48">
        <f t="shared" si="2"/>
        <v>2.992115011465867</v>
      </c>
      <c r="O15" s="60">
        <v>56541000</v>
      </c>
      <c r="P15" s="48">
        <f t="shared" si="3"/>
        <v>2.9919033339213268</v>
      </c>
      <c r="Q15" s="61">
        <v>56537000</v>
      </c>
      <c r="R15" s="62" t="s">
        <v>55</v>
      </c>
      <c r="S15" s="63" t="s">
        <v>60</v>
      </c>
      <c r="T15" s="63" t="s">
        <v>60</v>
      </c>
      <c r="U15" s="63" t="s">
        <v>60</v>
      </c>
      <c r="V15" s="63" t="s">
        <v>60</v>
      </c>
      <c r="W15" s="63" t="s">
        <v>60</v>
      </c>
      <c r="X15" s="63" t="s">
        <v>60</v>
      </c>
      <c r="Y15" s="63" t="s">
        <v>60</v>
      </c>
      <c r="Z15" s="63" t="s">
        <v>60</v>
      </c>
      <c r="AA15" s="63" t="s">
        <v>60</v>
      </c>
      <c r="AB15" s="63" t="s">
        <v>60</v>
      </c>
      <c r="AC15" s="63" t="s">
        <v>60</v>
      </c>
      <c r="AD15" s="63" t="s">
        <v>60</v>
      </c>
      <c r="AE15" s="64"/>
      <c r="AF15" s="4"/>
    </row>
    <row r="16" spans="1:32" s="65" customFormat="1" ht="80.25" customHeight="1" thickBot="1">
      <c r="A16" s="66"/>
      <c r="B16" s="361"/>
      <c r="C16" s="67"/>
      <c r="D16" s="68"/>
      <c r="E16" s="69" t="s">
        <v>63</v>
      </c>
      <c r="F16" s="70" t="s">
        <v>64</v>
      </c>
      <c r="G16" s="71">
        <f>G17+G18+G20</f>
        <v>457155000</v>
      </c>
      <c r="H16" s="72">
        <v>100</v>
      </c>
      <c r="I16" s="73" t="s">
        <v>54</v>
      </c>
      <c r="J16" s="74">
        <f>K16/G16*H16</f>
        <v>26.225459636228415</v>
      </c>
      <c r="K16" s="75">
        <f>SUM(K17:K22)</f>
        <v>119891000</v>
      </c>
      <c r="L16" s="74">
        <f>M16/G16*H16</f>
        <v>10.962583806367643</v>
      </c>
      <c r="M16" s="75">
        <f>SUM(M17:M22)</f>
        <v>50116000</v>
      </c>
      <c r="N16" s="74">
        <f t="shared" si="2"/>
        <v>9.4313744791153979</v>
      </c>
      <c r="O16" s="75">
        <f>SUM(O17:O22)</f>
        <v>43116000</v>
      </c>
      <c r="P16" s="74">
        <f t="shared" si="3"/>
        <v>53.380582078288541</v>
      </c>
      <c r="Q16" s="75">
        <f>SUM(Q17:Q22)</f>
        <v>244032000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76"/>
      <c r="AF16" s="4"/>
    </row>
    <row r="17" spans="1:32" s="65" customFormat="1" ht="80.25" customHeight="1" thickTop="1" thickBot="1">
      <c r="A17" s="77"/>
      <c r="B17" s="361"/>
      <c r="C17" s="54"/>
      <c r="D17" s="78"/>
      <c r="E17" s="79" t="s">
        <v>65</v>
      </c>
      <c r="F17" s="80" t="s">
        <v>66</v>
      </c>
      <c r="G17" s="81">
        <v>172460000</v>
      </c>
      <c r="H17" s="82">
        <v>20</v>
      </c>
      <c r="I17" s="83" t="s">
        <v>67</v>
      </c>
      <c r="J17" s="84">
        <f>K17/G17*H17</f>
        <v>5.0001159689203289</v>
      </c>
      <c r="K17" s="61">
        <v>43116000</v>
      </c>
      <c r="L17" s="84">
        <f>M17/G17*H17</f>
        <v>5.0001159689203289</v>
      </c>
      <c r="M17" s="61">
        <v>43116000</v>
      </c>
      <c r="N17" s="84">
        <f t="shared" si="2"/>
        <v>5.0001159689203289</v>
      </c>
      <c r="O17" s="61">
        <v>43116000</v>
      </c>
      <c r="P17" s="84">
        <f t="shared" si="3"/>
        <v>4.9996520932390123</v>
      </c>
      <c r="Q17" s="61">
        <v>43112000</v>
      </c>
      <c r="R17" s="64"/>
      <c r="S17" s="63" t="s">
        <v>60</v>
      </c>
      <c r="T17" s="63" t="s">
        <v>60</v>
      </c>
      <c r="U17" s="63" t="s">
        <v>60</v>
      </c>
      <c r="V17" s="63" t="s">
        <v>60</v>
      </c>
      <c r="W17" s="63" t="s">
        <v>60</v>
      </c>
      <c r="X17" s="63" t="s">
        <v>60</v>
      </c>
      <c r="Y17" s="63" t="s">
        <v>60</v>
      </c>
      <c r="Z17" s="63" t="s">
        <v>60</v>
      </c>
      <c r="AA17" s="63" t="s">
        <v>60</v>
      </c>
      <c r="AB17" s="63" t="s">
        <v>60</v>
      </c>
      <c r="AC17" s="63" t="s">
        <v>60</v>
      </c>
      <c r="AD17" s="63" t="s">
        <v>60</v>
      </c>
      <c r="AE17" s="64"/>
      <c r="AF17" s="4"/>
    </row>
    <row r="18" spans="1:32" s="90" customFormat="1" ht="80.25" customHeight="1" thickTop="1">
      <c r="A18" s="77"/>
      <c r="B18" s="361"/>
      <c r="C18" s="54"/>
      <c r="D18" s="363"/>
      <c r="E18" s="365" t="s">
        <v>68</v>
      </c>
      <c r="F18" s="85" t="s">
        <v>69</v>
      </c>
      <c r="G18" s="367">
        <v>274220000</v>
      </c>
      <c r="H18" s="86">
        <v>19</v>
      </c>
      <c r="I18" s="87" t="s">
        <v>70</v>
      </c>
      <c r="J18" s="84">
        <v>2</v>
      </c>
      <c r="K18" s="61">
        <v>66300000</v>
      </c>
      <c r="L18" s="84">
        <v>1</v>
      </c>
      <c r="M18" s="61">
        <v>7000000</v>
      </c>
      <c r="N18" s="84">
        <f t="shared" si="2"/>
        <v>0</v>
      </c>
      <c r="O18" s="61"/>
      <c r="P18" s="84">
        <v>7</v>
      </c>
      <c r="Q18" s="88">
        <v>200920000</v>
      </c>
      <c r="R18" s="64"/>
      <c r="S18" s="63" t="s">
        <v>60</v>
      </c>
      <c r="T18" s="63" t="s">
        <v>60</v>
      </c>
      <c r="U18" s="63" t="s">
        <v>60</v>
      </c>
      <c r="V18" s="63" t="s">
        <v>60</v>
      </c>
      <c r="W18" s="63" t="s">
        <v>60</v>
      </c>
      <c r="X18" s="63" t="s">
        <v>60</v>
      </c>
      <c r="Y18" s="63"/>
      <c r="Z18" s="63"/>
      <c r="AA18" s="63"/>
      <c r="AB18" s="63" t="s">
        <v>60</v>
      </c>
      <c r="AC18" s="63" t="s">
        <v>60</v>
      </c>
      <c r="AD18" s="63" t="s">
        <v>60</v>
      </c>
      <c r="AE18" s="89"/>
      <c r="AF18" s="4"/>
    </row>
    <row r="19" spans="1:32" s="90" customFormat="1" ht="80.25" customHeight="1" thickBot="1">
      <c r="A19" s="77"/>
      <c r="B19" s="361"/>
      <c r="C19" s="54"/>
      <c r="D19" s="364"/>
      <c r="E19" s="366"/>
      <c r="F19" s="91" t="s">
        <v>71</v>
      </c>
      <c r="G19" s="368"/>
      <c r="H19" s="92"/>
      <c r="I19" s="93"/>
      <c r="J19" s="84"/>
      <c r="K19" s="61"/>
      <c r="L19" s="84"/>
      <c r="M19" s="61"/>
      <c r="N19" s="84"/>
      <c r="O19" s="61"/>
      <c r="P19" s="84"/>
      <c r="Q19" s="88"/>
      <c r="R19" s="64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89"/>
      <c r="AF19" s="4"/>
    </row>
    <row r="20" spans="1:32" s="65" customFormat="1" ht="84.75" customHeight="1" thickBot="1">
      <c r="A20" s="77"/>
      <c r="B20" s="362"/>
      <c r="C20" s="54"/>
      <c r="D20" s="94"/>
      <c r="E20" s="95" t="s">
        <v>72</v>
      </c>
      <c r="F20" s="96" t="s">
        <v>73</v>
      </c>
      <c r="G20" s="97">
        <v>10475000</v>
      </c>
      <c r="H20" s="98">
        <v>1</v>
      </c>
      <c r="I20" s="99" t="s">
        <v>70</v>
      </c>
      <c r="J20" s="84">
        <v>1</v>
      </c>
      <c r="K20" s="100">
        <v>10475000</v>
      </c>
      <c r="L20" s="84">
        <v>0</v>
      </c>
      <c r="M20" s="100"/>
      <c r="N20" s="84">
        <v>0</v>
      </c>
      <c r="O20" s="100">
        <v>0</v>
      </c>
      <c r="P20" s="84">
        <v>0</v>
      </c>
      <c r="Q20" s="100"/>
      <c r="R20" s="89"/>
      <c r="S20" s="63" t="s">
        <v>60</v>
      </c>
      <c r="T20" s="63" t="s">
        <v>60</v>
      </c>
      <c r="U20" s="63" t="s">
        <v>60</v>
      </c>
      <c r="V20" s="63"/>
      <c r="W20" s="63"/>
      <c r="X20" s="63"/>
      <c r="Y20" s="63"/>
      <c r="Z20" s="63"/>
      <c r="AA20" s="63"/>
      <c r="AB20" s="63"/>
      <c r="AC20" s="63"/>
      <c r="AD20" s="63"/>
      <c r="AE20" s="64"/>
      <c r="AF20" s="4"/>
    </row>
    <row r="21" spans="1:32" s="110" customFormat="1" ht="74.25" hidden="1" customHeight="1">
      <c r="A21" s="77"/>
      <c r="B21" s="77"/>
      <c r="C21" s="101"/>
      <c r="D21" s="102"/>
      <c r="E21" s="103" t="s">
        <v>74</v>
      </c>
      <c r="F21" s="104" t="s">
        <v>75</v>
      </c>
      <c r="G21" s="105">
        <v>127500000</v>
      </c>
      <c r="H21" s="106">
        <v>20</v>
      </c>
      <c r="I21" s="107" t="s">
        <v>76</v>
      </c>
      <c r="J21" s="84"/>
      <c r="K21" s="100"/>
      <c r="L21" s="84"/>
      <c r="M21" s="100"/>
      <c r="N21" s="84"/>
      <c r="O21" s="100"/>
      <c r="P21" s="84"/>
      <c r="Q21" s="100"/>
      <c r="R21" s="64"/>
      <c r="S21" s="108"/>
      <c r="T21" s="108"/>
      <c r="U21" s="108"/>
      <c r="V21" s="108"/>
      <c r="W21" s="108"/>
      <c r="X21" s="108"/>
      <c r="Y21" s="108"/>
      <c r="Z21" s="89"/>
      <c r="AA21" s="89"/>
      <c r="AB21" s="89"/>
      <c r="AC21" s="89"/>
      <c r="AD21" s="89"/>
      <c r="AE21" s="109"/>
      <c r="AF21" s="4"/>
    </row>
    <row r="22" spans="1:32" s="65" customFormat="1" ht="74.25" hidden="1" customHeight="1">
      <c r="A22" s="77"/>
      <c r="B22" s="111"/>
      <c r="C22" s="54"/>
      <c r="D22" s="94"/>
      <c r="E22" s="112" t="s">
        <v>77</v>
      </c>
      <c r="F22" s="113" t="s">
        <v>78</v>
      </c>
      <c r="G22" s="114">
        <v>0</v>
      </c>
      <c r="H22" s="115">
        <v>0</v>
      </c>
      <c r="I22" s="99" t="s">
        <v>54</v>
      </c>
      <c r="J22" s="84"/>
      <c r="K22" s="100"/>
      <c r="L22" s="84"/>
      <c r="M22" s="100"/>
      <c r="N22" s="84"/>
      <c r="O22" s="100"/>
      <c r="P22" s="84"/>
      <c r="Q22" s="100"/>
      <c r="R22" s="64"/>
      <c r="S22" s="108"/>
      <c r="T22" s="108"/>
      <c r="U22" s="108"/>
      <c r="V22" s="108"/>
      <c r="W22" s="108"/>
      <c r="X22" s="63"/>
      <c r="Y22" s="108"/>
      <c r="Z22" s="89"/>
      <c r="AA22" s="89"/>
      <c r="AB22" s="89"/>
      <c r="AC22" s="89"/>
      <c r="AD22" s="89"/>
      <c r="AE22" s="64"/>
      <c r="AF22" s="4"/>
    </row>
    <row r="23" spans="1:32" s="122" customFormat="1" ht="119.25" customHeight="1" thickBot="1">
      <c r="A23" s="116"/>
      <c r="B23" s="117"/>
      <c r="C23" s="66"/>
      <c r="D23" s="66"/>
      <c r="E23" s="69" t="s">
        <v>79</v>
      </c>
      <c r="F23" s="70" t="s">
        <v>80</v>
      </c>
      <c r="G23" s="118">
        <f>G24</f>
        <v>127500000</v>
      </c>
      <c r="H23" s="119">
        <v>100</v>
      </c>
      <c r="I23" s="120" t="s">
        <v>54</v>
      </c>
      <c r="J23" s="74">
        <f>K23/G23*H23</f>
        <v>100</v>
      </c>
      <c r="K23" s="75">
        <f>K24</f>
        <v>127500000</v>
      </c>
      <c r="L23" s="74">
        <f>M23/G23*H23</f>
        <v>0</v>
      </c>
      <c r="M23" s="75">
        <f>M24</f>
        <v>0</v>
      </c>
      <c r="N23" s="74">
        <f>O23/G23*H23</f>
        <v>0</v>
      </c>
      <c r="O23" s="75">
        <f>O24</f>
        <v>0</v>
      </c>
      <c r="P23" s="74">
        <f>Q23/G23*H23</f>
        <v>0</v>
      </c>
      <c r="Q23" s="75">
        <f>Q24</f>
        <v>0</v>
      </c>
      <c r="R23" s="39"/>
      <c r="S23" s="67"/>
      <c r="T23" s="67"/>
      <c r="U23" s="67"/>
      <c r="V23" s="67"/>
      <c r="W23" s="67"/>
      <c r="X23" s="67"/>
      <c r="Y23" s="38"/>
      <c r="Z23" s="38"/>
      <c r="AA23" s="38"/>
      <c r="AB23" s="39"/>
      <c r="AC23" s="39"/>
      <c r="AD23" s="39"/>
      <c r="AE23" s="121"/>
      <c r="AF23" s="4"/>
    </row>
    <row r="24" spans="1:32" s="65" customFormat="1" ht="107.25" customHeight="1" thickBot="1">
      <c r="A24" s="77"/>
      <c r="B24" s="111"/>
      <c r="C24" s="54"/>
      <c r="D24" s="94"/>
      <c r="E24" s="123" t="s">
        <v>74</v>
      </c>
      <c r="F24" s="124" t="s">
        <v>81</v>
      </c>
      <c r="G24" s="97">
        <v>127500000</v>
      </c>
      <c r="H24" s="125">
        <v>20</v>
      </c>
      <c r="I24" s="126" t="s">
        <v>76</v>
      </c>
      <c r="J24" s="127">
        <f>K24/G24*H24</f>
        <v>20</v>
      </c>
      <c r="K24" s="128">
        <v>127500000</v>
      </c>
      <c r="L24" s="127">
        <f>M24/G24*H24</f>
        <v>0</v>
      </c>
      <c r="M24" s="128">
        <v>0</v>
      </c>
      <c r="N24" s="127">
        <f>O24/G24*H24</f>
        <v>0</v>
      </c>
      <c r="O24" s="128">
        <v>0</v>
      </c>
      <c r="P24" s="127">
        <f>Q24/G24*H24</f>
        <v>0</v>
      </c>
      <c r="Q24" s="128">
        <v>0</v>
      </c>
      <c r="R24" s="64"/>
      <c r="S24" s="63" t="s">
        <v>60</v>
      </c>
      <c r="T24" s="63" t="s">
        <v>60</v>
      </c>
      <c r="U24" s="63" t="s">
        <v>60</v>
      </c>
      <c r="V24" s="108"/>
      <c r="W24" s="108"/>
      <c r="X24" s="108"/>
      <c r="Y24" s="108"/>
      <c r="Z24" s="89"/>
      <c r="AA24" s="89"/>
      <c r="AB24" s="89"/>
      <c r="AC24" s="89"/>
      <c r="AD24" s="89"/>
      <c r="AE24" s="64"/>
      <c r="AF24" s="4"/>
    </row>
    <row r="25" spans="1:32" s="65" customFormat="1" ht="107.25" customHeight="1">
      <c r="A25" s="77"/>
      <c r="B25" s="129"/>
      <c r="C25" s="54"/>
      <c r="D25" s="94"/>
      <c r="E25" s="130" t="s">
        <v>82</v>
      </c>
      <c r="F25" s="70" t="s">
        <v>83</v>
      </c>
      <c r="G25" s="131"/>
      <c r="H25" s="132"/>
      <c r="I25" s="133"/>
      <c r="J25" s="127"/>
      <c r="K25" s="128"/>
      <c r="L25" s="127"/>
      <c r="M25" s="128"/>
      <c r="N25" s="127"/>
      <c r="O25" s="128"/>
      <c r="P25" s="127"/>
      <c r="Q25" s="128"/>
      <c r="R25" s="64"/>
      <c r="S25" s="63"/>
      <c r="T25" s="63"/>
      <c r="U25" s="63"/>
      <c r="V25" s="108"/>
      <c r="W25" s="108"/>
      <c r="X25" s="108"/>
      <c r="Y25" s="108"/>
      <c r="Z25" s="89"/>
      <c r="AA25" s="89"/>
      <c r="AB25" s="89"/>
      <c r="AC25" s="89"/>
      <c r="AD25" s="89"/>
      <c r="AE25" s="64"/>
      <c r="AF25" s="4"/>
    </row>
    <row r="26" spans="1:32" s="65" customFormat="1" ht="107.25" customHeight="1">
      <c r="A26" s="77"/>
      <c r="B26" s="129"/>
      <c r="C26" s="54"/>
      <c r="D26" s="94"/>
      <c r="E26" s="347" t="s">
        <v>84</v>
      </c>
      <c r="F26" s="85" t="s">
        <v>85</v>
      </c>
      <c r="G26" s="131"/>
      <c r="H26" s="132"/>
      <c r="I26" s="133"/>
      <c r="J26" s="127"/>
      <c r="K26" s="128"/>
      <c r="L26" s="127"/>
      <c r="M26" s="128"/>
      <c r="N26" s="127"/>
      <c r="O26" s="128"/>
      <c r="P26" s="127"/>
      <c r="Q26" s="128"/>
      <c r="R26" s="64"/>
      <c r="S26" s="63"/>
      <c r="T26" s="63"/>
      <c r="U26" s="63"/>
      <c r="V26" s="108"/>
      <c r="W26" s="108"/>
      <c r="X26" s="108"/>
      <c r="Y26" s="108"/>
      <c r="Z26" s="89"/>
      <c r="AA26" s="89"/>
      <c r="AB26" s="89"/>
      <c r="AC26" s="89"/>
      <c r="AD26" s="89"/>
      <c r="AE26" s="64"/>
      <c r="AF26" s="4"/>
    </row>
    <row r="27" spans="1:32" s="65" customFormat="1" ht="107.25" customHeight="1">
      <c r="A27" s="77"/>
      <c r="B27" s="129"/>
      <c r="C27" s="54"/>
      <c r="D27" s="94"/>
      <c r="E27" s="348"/>
      <c r="F27" s="134" t="s">
        <v>86</v>
      </c>
      <c r="G27" s="135"/>
      <c r="H27" s="136"/>
      <c r="I27" s="133"/>
      <c r="J27" s="127"/>
      <c r="K27" s="128"/>
      <c r="L27" s="127"/>
      <c r="M27" s="128"/>
      <c r="N27" s="127"/>
      <c r="O27" s="128"/>
      <c r="P27" s="127"/>
      <c r="Q27" s="128"/>
      <c r="R27" s="64"/>
      <c r="S27" s="63"/>
      <c r="T27" s="63"/>
      <c r="U27" s="63"/>
      <c r="V27" s="108"/>
      <c r="W27" s="108"/>
      <c r="X27" s="108"/>
      <c r="Y27" s="108"/>
      <c r="Z27" s="89"/>
      <c r="AA27" s="89"/>
      <c r="AB27" s="89"/>
      <c r="AC27" s="89"/>
      <c r="AD27" s="89"/>
      <c r="AE27" s="64"/>
      <c r="AF27" s="4"/>
    </row>
    <row r="28" spans="1:32" s="139" customFormat="1" ht="47.25" customHeight="1">
      <c r="A28" s="116"/>
      <c r="B28" s="349" t="s">
        <v>87</v>
      </c>
      <c r="C28" s="116"/>
      <c r="D28" s="137"/>
      <c r="E28" s="117" t="s">
        <v>88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138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2"/>
      <c r="AF28" s="4"/>
    </row>
    <row r="29" spans="1:32" s="139" customFormat="1" ht="55.5" customHeight="1" thickBot="1">
      <c r="A29" s="116"/>
      <c r="B29" s="350"/>
      <c r="C29" s="116"/>
      <c r="D29" s="137"/>
      <c r="E29" s="140" t="s">
        <v>89</v>
      </c>
      <c r="F29" s="141"/>
      <c r="G29" s="142"/>
      <c r="H29" s="143"/>
      <c r="I29" s="144"/>
      <c r="J29" s="145"/>
      <c r="K29" s="146"/>
      <c r="L29" s="145"/>
      <c r="M29" s="146"/>
      <c r="N29" s="145"/>
      <c r="O29" s="146"/>
      <c r="P29" s="145"/>
      <c r="Q29" s="146"/>
      <c r="R29" s="138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  <c r="AF29" s="4"/>
    </row>
    <row r="30" spans="1:32" s="139" customFormat="1" ht="123.75" customHeight="1" thickTop="1">
      <c r="A30" s="147"/>
      <c r="B30" s="351"/>
      <c r="C30" s="147"/>
      <c r="D30" s="148"/>
      <c r="E30" s="69" t="s">
        <v>90</v>
      </c>
      <c r="F30" s="70" t="s">
        <v>91</v>
      </c>
      <c r="G30" s="149">
        <f>G31+G32+G33+G34+G35</f>
        <v>1475625000</v>
      </c>
      <c r="H30" s="150">
        <v>85</v>
      </c>
      <c r="I30" s="151" t="s">
        <v>54</v>
      </c>
      <c r="J30" s="74">
        <f t="shared" ref="J30:J38" si="4">K30/G30*H30</f>
        <v>21.201656925031767</v>
      </c>
      <c r="K30" s="152">
        <f>K31+K32+K33+K34</f>
        <v>368067000</v>
      </c>
      <c r="L30" s="74">
        <f t="shared" ref="L30:L38" si="5">M30/G30*H30</f>
        <v>24.26036086404066</v>
      </c>
      <c r="M30" s="152">
        <f>M31+M32+M33+M34</f>
        <v>421167000</v>
      </c>
      <c r="N30" s="74">
        <f t="shared" ref="N30:N38" si="6">O30/G30*H30</f>
        <v>22.807332486234646</v>
      </c>
      <c r="O30" s="152">
        <f>O31+O32+O33+O34</f>
        <v>395942000</v>
      </c>
      <c r="P30" s="74">
        <f t="shared" ref="P30:P38" si="7">Q30/G30*H30</f>
        <v>16.730649724692924</v>
      </c>
      <c r="Q30" s="152">
        <f>Q31+Q32+Q33+Q34</f>
        <v>290449000</v>
      </c>
      <c r="R30" s="4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153"/>
      <c r="AF30" s="4"/>
    </row>
    <row r="31" spans="1:32" s="65" customFormat="1" ht="93" customHeight="1" thickBot="1">
      <c r="A31" s="77"/>
      <c r="B31" s="111"/>
      <c r="C31" s="54"/>
      <c r="D31" s="94"/>
      <c r="E31" s="154" t="s">
        <v>92</v>
      </c>
      <c r="F31" s="96" t="s">
        <v>93</v>
      </c>
      <c r="G31" s="155">
        <v>907325000</v>
      </c>
      <c r="H31" s="106">
        <v>202</v>
      </c>
      <c r="I31" s="87" t="s">
        <v>94</v>
      </c>
      <c r="J31" s="84">
        <f t="shared" si="4"/>
        <v>50.808958201306041</v>
      </c>
      <c r="K31" s="100">
        <v>228219000</v>
      </c>
      <c r="L31" s="84">
        <f t="shared" si="5"/>
        <v>62.630742016366789</v>
      </c>
      <c r="M31" s="100">
        <v>281319000</v>
      </c>
      <c r="N31" s="84">
        <f t="shared" si="6"/>
        <v>50.808958201306041</v>
      </c>
      <c r="O31" s="100">
        <v>228219000</v>
      </c>
      <c r="P31" s="84">
        <f t="shared" si="7"/>
        <v>50.808735568842479</v>
      </c>
      <c r="Q31" s="100">
        <v>228218000</v>
      </c>
      <c r="R31" s="64"/>
      <c r="S31" s="63" t="s">
        <v>60</v>
      </c>
      <c r="T31" s="63" t="s">
        <v>60</v>
      </c>
      <c r="U31" s="63" t="s">
        <v>60</v>
      </c>
      <c r="V31" s="63" t="s">
        <v>60</v>
      </c>
      <c r="W31" s="63" t="s">
        <v>60</v>
      </c>
      <c r="X31" s="63" t="s">
        <v>60</v>
      </c>
      <c r="Y31" s="63" t="s">
        <v>60</v>
      </c>
      <c r="Z31" s="63" t="s">
        <v>60</v>
      </c>
      <c r="AA31" s="63" t="s">
        <v>60</v>
      </c>
      <c r="AB31" s="63" t="s">
        <v>60</v>
      </c>
      <c r="AC31" s="63" t="s">
        <v>60</v>
      </c>
      <c r="AD31" s="63" t="s">
        <v>60</v>
      </c>
      <c r="AE31" s="64"/>
      <c r="AF31" s="4"/>
    </row>
    <row r="32" spans="1:32" s="90" customFormat="1" ht="123" customHeight="1" thickTop="1" thickBot="1">
      <c r="A32" s="77"/>
      <c r="B32" s="111"/>
      <c r="C32" s="54"/>
      <c r="D32" s="54"/>
      <c r="E32" s="79" t="s">
        <v>95</v>
      </c>
      <c r="F32" s="156" t="s">
        <v>96</v>
      </c>
      <c r="G32" s="157">
        <v>114950000</v>
      </c>
      <c r="H32" s="82">
        <v>20</v>
      </c>
      <c r="I32" s="158" t="s">
        <v>97</v>
      </c>
      <c r="J32" s="84">
        <f t="shared" si="4"/>
        <v>4.9999130056546326</v>
      </c>
      <c r="K32" s="100">
        <v>28737000</v>
      </c>
      <c r="L32" s="84">
        <f t="shared" si="5"/>
        <v>4.9999130056546326</v>
      </c>
      <c r="M32" s="100">
        <v>28737000</v>
      </c>
      <c r="N32" s="84">
        <f t="shared" si="6"/>
        <v>4.9999130056546326</v>
      </c>
      <c r="O32" s="100">
        <v>28737000</v>
      </c>
      <c r="P32" s="84">
        <f t="shared" si="7"/>
        <v>5.0002609830361022</v>
      </c>
      <c r="Q32" s="100">
        <v>28739000</v>
      </c>
      <c r="R32" s="64"/>
      <c r="S32" s="63" t="s">
        <v>60</v>
      </c>
      <c r="T32" s="63" t="s">
        <v>60</v>
      </c>
      <c r="U32" s="63" t="s">
        <v>60</v>
      </c>
      <c r="V32" s="63" t="s">
        <v>60</v>
      </c>
      <c r="W32" s="63" t="s">
        <v>60</v>
      </c>
      <c r="X32" s="63" t="s">
        <v>60</v>
      </c>
      <c r="Y32" s="63" t="s">
        <v>60</v>
      </c>
      <c r="Z32" s="63" t="s">
        <v>60</v>
      </c>
      <c r="AA32" s="63" t="s">
        <v>60</v>
      </c>
      <c r="AB32" s="63" t="s">
        <v>60</v>
      </c>
      <c r="AC32" s="63" t="s">
        <v>60</v>
      </c>
      <c r="AD32" s="63" t="s">
        <v>60</v>
      </c>
      <c r="AE32" s="89"/>
      <c r="AF32" s="4"/>
    </row>
    <row r="33" spans="1:32" s="65" customFormat="1" ht="81.75" customHeight="1" thickTop="1" thickBot="1">
      <c r="A33" s="77"/>
      <c r="B33" s="111"/>
      <c r="C33" s="54"/>
      <c r="D33" s="94"/>
      <c r="E33" s="79" t="s">
        <v>98</v>
      </c>
      <c r="F33" s="156" t="s">
        <v>99</v>
      </c>
      <c r="G33" s="159">
        <v>267200000</v>
      </c>
      <c r="H33" s="160">
        <v>3</v>
      </c>
      <c r="I33" s="160" t="s">
        <v>58</v>
      </c>
      <c r="J33" s="84">
        <f t="shared" si="4"/>
        <v>1.1801384730538922</v>
      </c>
      <c r="K33" s="100">
        <v>105111000</v>
      </c>
      <c r="L33" s="84">
        <f t="shared" si="5"/>
        <v>1.1801384730538922</v>
      </c>
      <c r="M33" s="100">
        <v>105111000</v>
      </c>
      <c r="N33" s="84">
        <f t="shared" si="6"/>
        <v>0.33105538922155692</v>
      </c>
      <c r="O33" s="100">
        <v>29486000</v>
      </c>
      <c r="P33" s="84">
        <f t="shared" si="7"/>
        <v>0.30866766467065865</v>
      </c>
      <c r="Q33" s="100">
        <v>27492000</v>
      </c>
      <c r="R33" s="64"/>
      <c r="S33" s="63" t="s">
        <v>60</v>
      </c>
      <c r="T33" s="63" t="s">
        <v>60</v>
      </c>
      <c r="U33" s="63" t="s">
        <v>60</v>
      </c>
      <c r="V33" s="63" t="s">
        <v>60</v>
      </c>
      <c r="W33" s="63" t="s">
        <v>60</v>
      </c>
      <c r="X33" s="63" t="s">
        <v>60</v>
      </c>
      <c r="Y33" s="63" t="s">
        <v>60</v>
      </c>
      <c r="Z33" s="63" t="s">
        <v>60</v>
      </c>
      <c r="AA33" s="63" t="s">
        <v>60</v>
      </c>
      <c r="AB33" s="63" t="s">
        <v>60</v>
      </c>
      <c r="AC33" s="63" t="s">
        <v>60</v>
      </c>
      <c r="AD33" s="63" t="s">
        <v>60</v>
      </c>
      <c r="AE33" s="64"/>
      <c r="AF33" s="4"/>
    </row>
    <row r="34" spans="1:32" s="65" customFormat="1" ht="55.5" customHeight="1" thickTop="1" thickBot="1">
      <c r="A34" s="77"/>
      <c r="B34" s="111"/>
      <c r="C34" s="54"/>
      <c r="D34" s="94"/>
      <c r="E34" s="79" t="s">
        <v>100</v>
      </c>
      <c r="F34" s="156" t="s">
        <v>101</v>
      </c>
      <c r="G34" s="159">
        <v>127500000</v>
      </c>
      <c r="H34" s="160">
        <v>550</v>
      </c>
      <c r="I34" s="160" t="s">
        <v>102</v>
      </c>
      <c r="J34" s="84">
        <f t="shared" si="4"/>
        <v>25.882352941176471</v>
      </c>
      <c r="K34" s="100">
        <v>6000000</v>
      </c>
      <c r="L34" s="84">
        <f t="shared" si="5"/>
        <v>25.882352941176471</v>
      </c>
      <c r="M34" s="100">
        <v>6000000</v>
      </c>
      <c r="N34" s="84">
        <f t="shared" si="6"/>
        <v>472.35294117647055</v>
      </c>
      <c r="O34" s="100">
        <v>109500000</v>
      </c>
      <c r="P34" s="84">
        <f t="shared" si="7"/>
        <v>25.882352941176471</v>
      </c>
      <c r="Q34" s="100">
        <v>6000000</v>
      </c>
      <c r="R34" s="64"/>
      <c r="S34" s="63" t="s">
        <v>60</v>
      </c>
      <c r="T34" s="63" t="s">
        <v>60</v>
      </c>
      <c r="U34" s="63" t="s">
        <v>60</v>
      </c>
      <c r="V34" s="63" t="s">
        <v>60</v>
      </c>
      <c r="W34" s="63" t="s">
        <v>60</v>
      </c>
      <c r="X34" s="63" t="s">
        <v>60</v>
      </c>
      <c r="Y34" s="63" t="s">
        <v>60</v>
      </c>
      <c r="Z34" s="63" t="s">
        <v>60</v>
      </c>
      <c r="AA34" s="63" t="s">
        <v>60</v>
      </c>
      <c r="AB34" s="63" t="s">
        <v>60</v>
      </c>
      <c r="AC34" s="63" t="s">
        <v>60</v>
      </c>
      <c r="AD34" s="63" t="s">
        <v>60</v>
      </c>
      <c r="AE34" s="64"/>
      <c r="AF34" s="4"/>
    </row>
    <row r="35" spans="1:32" s="53" customFormat="1" ht="112.5" customHeight="1" thickTop="1" thickBot="1">
      <c r="A35" s="116"/>
      <c r="B35" s="117"/>
      <c r="C35" s="116"/>
      <c r="D35" s="137"/>
      <c r="E35" s="161" t="s">
        <v>103</v>
      </c>
      <c r="F35" s="162" t="s">
        <v>104</v>
      </c>
      <c r="G35" s="142">
        <v>58650000</v>
      </c>
      <c r="H35" s="163">
        <v>30</v>
      </c>
      <c r="I35" s="144" t="s">
        <v>105</v>
      </c>
      <c r="J35" s="48">
        <f t="shared" si="4"/>
        <v>0</v>
      </c>
      <c r="K35" s="49"/>
      <c r="L35" s="48">
        <f t="shared" si="5"/>
        <v>0</v>
      </c>
      <c r="M35" s="49"/>
      <c r="N35" s="48">
        <f t="shared" si="6"/>
        <v>0</v>
      </c>
      <c r="O35" s="49"/>
      <c r="P35" s="48">
        <f t="shared" si="7"/>
        <v>0</v>
      </c>
      <c r="Q35" s="49"/>
      <c r="R35" s="138"/>
      <c r="S35" s="164"/>
      <c r="T35" s="164"/>
      <c r="U35" s="164"/>
      <c r="V35" s="51"/>
      <c r="W35" s="51"/>
      <c r="X35" s="51"/>
      <c r="Y35" s="164"/>
      <c r="Z35" s="165"/>
      <c r="AA35" s="165"/>
      <c r="AB35" s="165"/>
      <c r="AC35" s="165"/>
      <c r="AD35" s="165"/>
      <c r="AE35" s="52"/>
      <c r="AF35" s="4"/>
    </row>
    <row r="36" spans="1:32" s="169" customFormat="1" ht="111" customHeight="1">
      <c r="A36" s="67"/>
      <c r="B36" s="166" t="s">
        <v>106</v>
      </c>
      <c r="C36" s="67"/>
      <c r="D36" s="68"/>
      <c r="E36" s="69" t="s">
        <v>107</v>
      </c>
      <c r="F36" s="70" t="s">
        <v>108</v>
      </c>
      <c r="G36" s="149">
        <f>G37+G38</f>
        <v>270645000</v>
      </c>
      <c r="H36" s="74">
        <v>80</v>
      </c>
      <c r="I36" s="167" t="s">
        <v>54</v>
      </c>
      <c r="J36" s="74">
        <f t="shared" si="4"/>
        <v>16.434517541428807</v>
      </c>
      <c r="K36" s="152">
        <f>K37+K38</f>
        <v>55599000</v>
      </c>
      <c r="L36" s="74">
        <f t="shared" si="5"/>
        <v>30.695265015056627</v>
      </c>
      <c r="M36" s="152">
        <f>M37+M38</f>
        <v>103844000</v>
      </c>
      <c r="N36" s="74">
        <f t="shared" si="6"/>
        <v>16.434517541428807</v>
      </c>
      <c r="O36" s="152">
        <f>O37+O38</f>
        <v>55599000</v>
      </c>
      <c r="P36" s="74">
        <f t="shared" si="7"/>
        <v>16.435699902085759</v>
      </c>
      <c r="Q36" s="152">
        <f>Q37+Q38</f>
        <v>55603000</v>
      </c>
      <c r="R36" s="4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40"/>
      <c r="AF36" s="168"/>
    </row>
    <row r="37" spans="1:32" s="65" customFormat="1" ht="92.25" customHeight="1">
      <c r="A37" s="170"/>
      <c r="B37" s="171"/>
      <c r="C37" s="54"/>
      <c r="D37" s="94"/>
      <c r="E37" s="56" t="s">
        <v>109</v>
      </c>
      <c r="F37" s="57" t="s">
        <v>110</v>
      </c>
      <c r="G37" s="105">
        <v>222400000</v>
      </c>
      <c r="H37" s="84">
        <v>59</v>
      </c>
      <c r="I37" s="172" t="s">
        <v>76</v>
      </c>
      <c r="J37" s="84">
        <f t="shared" si="4"/>
        <v>14.749734712230216</v>
      </c>
      <c r="K37" s="100">
        <v>55599000</v>
      </c>
      <c r="L37" s="84">
        <f t="shared" si="5"/>
        <v>14.749734712230216</v>
      </c>
      <c r="M37" s="100">
        <v>55599000</v>
      </c>
      <c r="N37" s="84">
        <f t="shared" si="6"/>
        <v>14.749734712230216</v>
      </c>
      <c r="O37" s="100">
        <v>55599000</v>
      </c>
      <c r="P37" s="84">
        <f t="shared" si="7"/>
        <v>14.750795863309353</v>
      </c>
      <c r="Q37" s="100">
        <v>55603000</v>
      </c>
      <c r="R37" s="64"/>
      <c r="S37" s="63" t="s">
        <v>60</v>
      </c>
      <c r="T37" s="63" t="s">
        <v>60</v>
      </c>
      <c r="U37" s="63" t="s">
        <v>60</v>
      </c>
      <c r="V37" s="63" t="s">
        <v>60</v>
      </c>
      <c r="W37" s="63" t="s">
        <v>60</v>
      </c>
      <c r="X37" s="63" t="s">
        <v>60</v>
      </c>
      <c r="Y37" s="63" t="s">
        <v>60</v>
      </c>
      <c r="Z37" s="63" t="s">
        <v>60</v>
      </c>
      <c r="AA37" s="63" t="s">
        <v>60</v>
      </c>
      <c r="AB37" s="63" t="s">
        <v>60</v>
      </c>
      <c r="AC37" s="63" t="s">
        <v>60</v>
      </c>
      <c r="AD37" s="63" t="s">
        <v>60</v>
      </c>
      <c r="AE37" s="64"/>
      <c r="AF37" s="4"/>
    </row>
    <row r="38" spans="1:32" s="179" customFormat="1" ht="69" customHeight="1">
      <c r="A38" s="173"/>
      <c r="B38" s="174"/>
      <c r="C38" s="25"/>
      <c r="D38" s="25"/>
      <c r="E38" s="175" t="s">
        <v>111</v>
      </c>
      <c r="F38" s="176" t="s">
        <v>112</v>
      </c>
      <c r="G38" s="105">
        <v>48245000</v>
      </c>
      <c r="H38" s="177">
        <v>1</v>
      </c>
      <c r="I38" s="177" t="s">
        <v>58</v>
      </c>
      <c r="J38" s="48">
        <f t="shared" si="4"/>
        <v>0</v>
      </c>
      <c r="K38" s="65">
        <v>0</v>
      </c>
      <c r="L38" s="48">
        <f t="shared" si="5"/>
        <v>1</v>
      </c>
      <c r="M38" s="49">
        <f>47745000+500000</f>
        <v>48245000</v>
      </c>
      <c r="N38" s="48">
        <f t="shared" si="6"/>
        <v>0</v>
      </c>
      <c r="O38" s="49">
        <v>0</v>
      </c>
      <c r="P38" s="48">
        <f t="shared" si="7"/>
        <v>0</v>
      </c>
      <c r="Q38" s="49"/>
      <c r="R38" s="138"/>
      <c r="S38" s="51"/>
      <c r="T38" s="51"/>
      <c r="U38" s="51"/>
      <c r="V38" s="51" t="s">
        <v>60</v>
      </c>
      <c r="W38" s="51" t="s">
        <v>60</v>
      </c>
      <c r="X38" s="51" t="s">
        <v>60</v>
      </c>
      <c r="Y38" s="51"/>
      <c r="Z38" s="51"/>
      <c r="AA38" s="51"/>
      <c r="AB38" s="51"/>
      <c r="AC38" s="51"/>
      <c r="AD38" s="51"/>
      <c r="AE38" s="138"/>
      <c r="AF38" s="178">
        <f>K39+M39+O39+Q39</f>
        <v>3060475000</v>
      </c>
    </row>
    <row r="39" spans="1:32">
      <c r="A39" s="180"/>
      <c r="B39" s="181"/>
      <c r="C39" s="16"/>
      <c r="D39" s="16"/>
      <c r="E39" s="182"/>
      <c r="F39" s="183"/>
      <c r="G39" s="183">
        <f>G13+G16+G23+G30+G36</f>
        <v>3060475000</v>
      </c>
      <c r="H39" s="183"/>
      <c r="I39" s="183"/>
      <c r="J39" s="183"/>
      <c r="K39" s="183">
        <f>K13+K16+K23+K30+K36</f>
        <v>855946000</v>
      </c>
      <c r="L39" s="183"/>
      <c r="M39" s="183">
        <f>M13+M16+M23+M30+M36</f>
        <v>739416000</v>
      </c>
      <c r="N39" s="183"/>
      <c r="O39" s="183">
        <f>O13+O16+O23+O30+O36</f>
        <v>710746000</v>
      </c>
      <c r="P39" s="183"/>
      <c r="Q39" s="183">
        <f>Q13+Q16+Q23+Q30+Q36</f>
        <v>754367000</v>
      </c>
      <c r="R39" s="183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2" ht="22.5">
      <c r="H40" s="185"/>
      <c r="J40" s="185"/>
      <c r="L40" s="185"/>
      <c r="N40" s="185"/>
      <c r="P40" s="185"/>
      <c r="S40" s="186"/>
      <c r="T40" s="186"/>
      <c r="U40" s="186"/>
    </row>
    <row r="41" spans="1:32" ht="16.5">
      <c r="A41" s="187"/>
      <c r="B41" s="187"/>
      <c r="C41" s="187"/>
      <c r="D41" s="187"/>
      <c r="E41" s="187"/>
      <c r="F41" s="187"/>
      <c r="G41" s="187"/>
      <c r="H41" s="185"/>
    </row>
    <row r="42" spans="1:32" ht="17.25">
      <c r="Q42" s="188"/>
      <c r="R42" s="189"/>
      <c r="S42" s="189"/>
      <c r="T42" s="189"/>
    </row>
    <row r="43" spans="1:32" ht="17.25">
      <c r="Q43" s="188"/>
      <c r="R43" s="189"/>
      <c r="S43" s="189"/>
      <c r="T43" s="189"/>
    </row>
    <row r="44" spans="1:32" ht="17.25">
      <c r="Q44" s="188"/>
      <c r="R44" s="189"/>
      <c r="S44" s="189"/>
      <c r="T44" s="189"/>
    </row>
    <row r="45" spans="1:32" ht="17.25">
      <c r="Q45" s="190"/>
      <c r="R45" s="189"/>
      <c r="S45" s="189"/>
      <c r="T45" s="189"/>
    </row>
    <row r="46" spans="1:32" ht="17.25">
      <c r="Q46" s="190"/>
      <c r="R46" s="189"/>
      <c r="S46" s="189"/>
      <c r="T46" s="189"/>
    </row>
    <row r="47" spans="1:32" ht="17.25">
      <c r="Q47" s="191"/>
      <c r="R47" s="192"/>
      <c r="S47" s="192"/>
      <c r="T47" s="189"/>
    </row>
    <row r="48" spans="1:32" ht="17.25">
      <c r="Q48" s="188"/>
      <c r="R48" s="189"/>
      <c r="S48" s="192"/>
      <c r="T48" s="189"/>
    </row>
  </sheetData>
  <mergeCells count="31">
    <mergeCell ref="A1:AE1"/>
    <mergeCell ref="A2:AE2"/>
    <mergeCell ref="A4:I4"/>
    <mergeCell ref="J4:AE4"/>
    <mergeCell ref="A5:A8"/>
    <mergeCell ref="B5:B8"/>
    <mergeCell ref="C5:E8"/>
    <mergeCell ref="F5:F8"/>
    <mergeCell ref="G5:G8"/>
    <mergeCell ref="H5:I7"/>
    <mergeCell ref="J5:Q6"/>
    <mergeCell ref="R5:R7"/>
    <mergeCell ref="S5:AD5"/>
    <mergeCell ref="AE5:AE7"/>
    <mergeCell ref="S6:U6"/>
    <mergeCell ref="V6:X6"/>
    <mergeCell ref="Y6:AA6"/>
    <mergeCell ref="AB6:AD6"/>
    <mergeCell ref="J7:K7"/>
    <mergeCell ref="L7:M7"/>
    <mergeCell ref="A10:A15"/>
    <mergeCell ref="B10:B20"/>
    <mergeCell ref="D18:D19"/>
    <mergeCell ref="E18:E19"/>
    <mergeCell ref="G18:G19"/>
    <mergeCell ref="E26:E27"/>
    <mergeCell ref="B28:B30"/>
    <mergeCell ref="N7:O7"/>
    <mergeCell ref="P7:Q7"/>
    <mergeCell ref="C9:E9"/>
    <mergeCell ref="J9:Q9"/>
  </mergeCells>
  <printOptions horizontalCentered="1"/>
  <pageMargins left="0" right="0.261811024" top="0.30118110199999998" bottom="0.30118110199999998" header="0.31496062992126" footer="0.31496062992126"/>
  <pageSetup paperSize="256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RA 2020  (BARU)</vt:lpstr>
      <vt:lpstr>EDIT VITA</vt:lpstr>
      <vt:lpstr>'EDIT VITA'!Print_Area</vt:lpstr>
      <vt:lpstr>'EDIT VITA'!Print_Titles</vt:lpstr>
      <vt:lpstr>'RA 2020  (BARU)'!Print_Titles</vt:lpstr>
    </vt:vector>
  </TitlesOfParts>
  <Company>Investintech.com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Acer</cp:lastModifiedBy>
  <cp:lastPrinted>2020-03-11T07:15:25Z</cp:lastPrinted>
  <dcterms:created xsi:type="dcterms:W3CDTF">2020-02-10T23:17:52Z</dcterms:created>
  <dcterms:modified xsi:type="dcterms:W3CDTF">2020-03-19T08:38:42Z</dcterms:modified>
</cp:coreProperties>
</file>